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90" i="1" l="1"/>
  <c r="F87" i="1"/>
  <c r="F163" i="1" l="1"/>
  <c r="E163" i="1"/>
  <c r="E35" i="1"/>
  <c r="F195" i="1" l="1"/>
  <c r="F201" i="1"/>
  <c r="F204" i="1"/>
  <c r="F208" i="1"/>
  <c r="F211" i="1"/>
  <c r="F214" i="1"/>
  <c r="F302" i="1"/>
  <c r="F298" i="1"/>
  <c r="F295" i="1"/>
  <c r="F289" i="1"/>
  <c r="F334" i="1"/>
  <c r="F332" i="1"/>
  <c r="F328" i="1"/>
  <c r="F322" i="1"/>
  <c r="F318" i="1"/>
  <c r="F312" i="1"/>
  <c r="F362" i="1"/>
  <c r="F359" i="1"/>
  <c r="F353" i="1"/>
  <c r="F455" i="1"/>
  <c r="F453" i="1"/>
  <c r="F451" i="1"/>
  <c r="F449" i="1"/>
  <c r="F438" i="1"/>
  <c r="F433" i="1"/>
  <c r="F429" i="1"/>
  <c r="F427" i="1"/>
  <c r="F420" i="1"/>
  <c r="F416" i="1"/>
  <c r="F410" i="1"/>
  <c r="F485" i="1"/>
  <c r="F480" i="1"/>
  <c r="F476" i="1"/>
  <c r="F472" i="1"/>
  <c r="F466" i="1"/>
  <c r="F514" i="1"/>
  <c r="F512" i="1"/>
  <c r="F506" i="1"/>
  <c r="F503" i="1"/>
  <c r="F497" i="1"/>
  <c r="F526" i="1"/>
  <c r="F532" i="1"/>
  <c r="F562" i="1"/>
  <c r="F559" i="1"/>
  <c r="F553" i="1"/>
  <c r="F597" i="1"/>
  <c r="F595" i="1"/>
  <c r="F591" i="1"/>
  <c r="F588" i="1"/>
  <c r="F582" i="1"/>
  <c r="F626" i="1"/>
  <c r="F624" i="1"/>
  <c r="F622" i="1"/>
  <c r="F618" i="1"/>
  <c r="F614" i="1"/>
  <c r="F608" i="1"/>
  <c r="F674" i="1"/>
  <c r="F671" i="1"/>
  <c r="F665" i="1"/>
  <c r="F130" i="1"/>
  <c r="F124" i="1"/>
  <c r="F116" i="1"/>
  <c r="F150" i="1"/>
  <c r="F698" i="1"/>
  <c r="F153" i="1"/>
  <c r="F148" i="1"/>
  <c r="F366" i="1" l="1"/>
  <c r="F566" i="1"/>
  <c r="F628" i="1"/>
  <c r="F599" i="1"/>
  <c r="F678" i="1"/>
  <c r="F680" i="1" s="1"/>
  <c r="F146" i="1"/>
  <c r="F142" i="1"/>
  <c r="F135" i="1"/>
  <c r="F132" i="1"/>
  <c r="F128" i="1"/>
  <c r="F125" i="1"/>
  <c r="F126" i="1"/>
  <c r="F250" i="1"/>
  <c r="F243" i="1"/>
  <c r="F240" i="1"/>
  <c r="F232" i="1"/>
  <c r="F152" i="1"/>
  <c r="F137" i="1"/>
  <c r="F134" i="1"/>
  <c r="F133" i="1" l="1"/>
  <c r="F123" i="1"/>
  <c r="F703" i="1"/>
  <c r="F701" i="1"/>
  <c r="F654" i="1"/>
  <c r="F652" i="1"/>
  <c r="F648" i="1"/>
  <c r="F645" i="1"/>
  <c r="F639" i="1"/>
  <c r="F539" i="1"/>
  <c r="F535" i="1"/>
  <c r="F542" i="1" s="1"/>
  <c r="F510" i="1"/>
  <c r="F516" i="1" s="1"/>
  <c r="F489" i="1"/>
  <c r="F483" i="1"/>
  <c r="F436" i="1"/>
  <c r="F431" i="1"/>
  <c r="F341" i="1"/>
  <c r="F330" i="1"/>
  <c r="F304" i="1"/>
  <c r="F306" i="1" s="1"/>
  <c r="F279" i="1"/>
  <c r="F277" i="1"/>
  <c r="F273" i="1"/>
  <c r="F270" i="1"/>
  <c r="F264" i="1"/>
  <c r="F255" i="1"/>
  <c r="F253" i="1"/>
  <c r="F247" i="1"/>
  <c r="F238" i="1"/>
  <c r="F221" i="1"/>
  <c r="F223" i="1" s="1"/>
  <c r="F168" i="1"/>
  <c r="F167" i="1" s="1"/>
  <c r="F166" i="1"/>
  <c r="F165" i="1" s="1"/>
  <c r="F164" i="1"/>
  <c r="F162" i="1" s="1"/>
  <c r="F161" i="1"/>
  <c r="F160" i="1" s="1"/>
  <c r="F159" i="1"/>
  <c r="F158" i="1"/>
  <c r="F157" i="1"/>
  <c r="F155" i="1"/>
  <c r="F154" i="1" s="1"/>
  <c r="F151" i="1"/>
  <c r="F149" i="1"/>
  <c r="F145" i="1"/>
  <c r="F144" i="1"/>
  <c r="F143" i="1" s="1"/>
  <c r="F141" i="1"/>
  <c r="F140" i="1" s="1"/>
  <c r="F139" i="1"/>
  <c r="F138" i="1" s="1"/>
  <c r="F136" i="1"/>
  <c r="F131" i="1"/>
  <c r="F129" i="1"/>
  <c r="F122" i="1"/>
  <c r="F121" i="1" s="1"/>
  <c r="F120" i="1"/>
  <c r="F119" i="1"/>
  <c r="F118" i="1"/>
  <c r="F117" i="1"/>
  <c r="F85" i="1"/>
  <c r="F83" i="1"/>
  <c r="F79" i="1"/>
  <c r="F73" i="1"/>
  <c r="F70" i="1"/>
  <c r="F67" i="1"/>
  <c r="F64" i="1"/>
  <c r="E142" i="1"/>
  <c r="E168" i="1"/>
  <c r="E167" i="1" s="1"/>
  <c r="E166" i="1"/>
  <c r="E165" i="1" s="1"/>
  <c r="E164" i="1"/>
  <c r="E161" i="1"/>
  <c r="E160" i="1" s="1"/>
  <c r="E159" i="1"/>
  <c r="E158" i="1"/>
  <c r="E157" i="1"/>
  <c r="E155" i="1"/>
  <c r="E154" i="1" s="1"/>
  <c r="E153" i="1"/>
  <c r="E152" i="1"/>
  <c r="E151" i="1"/>
  <c r="E150" i="1"/>
  <c r="E149" i="1"/>
  <c r="E148" i="1"/>
  <c r="E146" i="1"/>
  <c r="E145" i="1" s="1"/>
  <c r="E144" i="1"/>
  <c r="E143" i="1" s="1"/>
  <c r="E141" i="1"/>
  <c r="E139" i="1"/>
  <c r="E138" i="1" s="1"/>
  <c r="E137" i="1"/>
  <c r="E136" i="1" s="1"/>
  <c r="E135" i="1"/>
  <c r="E134" i="1"/>
  <c r="E132" i="1"/>
  <c r="E131" i="1"/>
  <c r="E130" i="1"/>
  <c r="E128" i="1"/>
  <c r="E124" i="1"/>
  <c r="E119" i="1"/>
  <c r="E129" i="1"/>
  <c r="E126" i="1"/>
  <c r="E125" i="1"/>
  <c r="E588" i="1"/>
  <c r="E122" i="1"/>
  <c r="E121" i="1" s="1"/>
  <c r="E120" i="1"/>
  <c r="E118" i="1"/>
  <c r="E117" i="1"/>
  <c r="E116" i="1"/>
  <c r="E597" i="1"/>
  <c r="E595" i="1"/>
  <c r="E591" i="1"/>
  <c r="E582" i="1"/>
  <c r="E410" i="1"/>
  <c r="E416" i="1"/>
  <c r="E420" i="1"/>
  <c r="E539" i="1"/>
  <c r="E330" i="1"/>
  <c r="E312" i="1"/>
  <c r="E298" i="1"/>
  <c r="E289" i="1"/>
  <c r="E273" i="1"/>
  <c r="E264" i="1"/>
  <c r="E232" i="1"/>
  <c r="E221" i="1"/>
  <c r="E214" i="1"/>
  <c r="E211" i="1"/>
  <c r="E208" i="1"/>
  <c r="E204" i="1"/>
  <c r="E201" i="1"/>
  <c r="E195" i="1"/>
  <c r="E431" i="1"/>
  <c r="E698" i="1"/>
  <c r="E654" i="1"/>
  <c r="E626" i="1"/>
  <c r="E535" i="1"/>
  <c r="E514" i="1"/>
  <c r="E483" i="1"/>
  <c r="E489" i="1"/>
  <c r="E466" i="1"/>
  <c r="E472" i="1"/>
  <c r="E476" i="1"/>
  <c r="E480" i="1"/>
  <c r="E485" i="1"/>
  <c r="E438" i="1"/>
  <c r="E436" i="1"/>
  <c r="E433" i="1"/>
  <c r="E429" i="1"/>
  <c r="E427" i="1"/>
  <c r="E449" i="1"/>
  <c r="E322" i="1"/>
  <c r="E334" i="1"/>
  <c r="E341" i="1"/>
  <c r="E318" i="1"/>
  <c r="E295" i="1"/>
  <c r="E304" i="1"/>
  <c r="E279" i="1"/>
  <c r="E255" i="1"/>
  <c r="E73" i="1"/>
  <c r="E703" i="1"/>
  <c r="E701" i="1"/>
  <c r="E652" i="1"/>
  <c r="E648" i="1"/>
  <c r="E645" i="1"/>
  <c r="E639" i="1"/>
  <c r="E624" i="1"/>
  <c r="E622" i="1"/>
  <c r="E618" i="1"/>
  <c r="E614" i="1"/>
  <c r="E608" i="1"/>
  <c r="E532" i="1"/>
  <c r="E526" i="1"/>
  <c r="E512" i="1"/>
  <c r="E510" i="1"/>
  <c r="E506" i="1"/>
  <c r="E503" i="1"/>
  <c r="E497" i="1"/>
  <c r="E455" i="1"/>
  <c r="E453" i="1"/>
  <c r="E451" i="1"/>
  <c r="E332" i="1"/>
  <c r="E328" i="1"/>
  <c r="E302" i="1"/>
  <c r="E277" i="1"/>
  <c r="E270" i="1"/>
  <c r="E253" i="1"/>
  <c r="E250" i="1"/>
  <c r="E247" i="1"/>
  <c r="E243" i="1"/>
  <c r="E240" i="1"/>
  <c r="E238" i="1"/>
  <c r="E87" i="1"/>
  <c r="E85" i="1"/>
  <c r="E83" i="1"/>
  <c r="E79" i="1"/>
  <c r="E70" i="1"/>
  <c r="E67" i="1"/>
  <c r="E64" i="1"/>
  <c r="F92" i="1" l="1"/>
  <c r="F127" i="1"/>
  <c r="F343" i="1"/>
  <c r="F491" i="1"/>
  <c r="F147" i="1"/>
  <c r="F257" i="1"/>
  <c r="F656" i="1"/>
  <c r="F281" i="1"/>
  <c r="F457" i="1"/>
  <c r="F706" i="1"/>
  <c r="F115" i="1"/>
  <c r="F156" i="1"/>
  <c r="E140" i="1"/>
  <c r="F63" i="1"/>
  <c r="E156" i="1"/>
  <c r="E162" i="1"/>
  <c r="E127" i="1"/>
  <c r="E133" i="1"/>
  <c r="E599" i="1"/>
  <c r="E123" i="1"/>
  <c r="E147" i="1"/>
  <c r="E223" i="1"/>
  <c r="E343" i="1"/>
  <c r="E115" i="1"/>
  <c r="E281" i="1"/>
  <c r="E306" i="1"/>
  <c r="E257" i="1"/>
  <c r="E516" i="1"/>
  <c r="E656" i="1"/>
  <c r="E457" i="1"/>
  <c r="E706" i="1"/>
  <c r="E542" i="1"/>
  <c r="E628" i="1"/>
  <c r="E491" i="1"/>
  <c r="E92" i="1"/>
  <c r="E63" i="1"/>
  <c r="F169" i="1" l="1"/>
  <c r="E683" i="1"/>
  <c r="E709" i="1" s="1"/>
  <c r="F683" i="1"/>
  <c r="F709" i="1" s="1"/>
  <c r="E169" i="1"/>
</calcChain>
</file>

<file path=xl/sharedStrings.xml><?xml version="1.0" encoding="utf-8"?>
<sst xmlns="http://schemas.openxmlformats.org/spreadsheetml/2006/main" count="988" uniqueCount="268">
  <si>
    <t xml:space="preserve">                                                                                        </t>
  </si>
  <si>
    <t xml:space="preserve"> </t>
  </si>
  <si>
    <t>I Tekući budžet</t>
  </si>
  <si>
    <t>za tekuće izdatke</t>
  </si>
  <si>
    <t>za stalnu rezervu budžeta</t>
  </si>
  <si>
    <t>II  Kapitalni budžet</t>
  </si>
  <si>
    <t>PRIHODI</t>
  </si>
  <si>
    <t>Ekon.</t>
  </si>
  <si>
    <t>Budžet</t>
  </si>
  <si>
    <t>klas.</t>
  </si>
  <si>
    <t>O     P      I     S</t>
  </si>
  <si>
    <t>Porezi</t>
  </si>
  <si>
    <t>Ustupljeni porezi</t>
  </si>
  <si>
    <t>711-1</t>
  </si>
  <si>
    <t>Porez na dohodak fizičkih lica</t>
  </si>
  <si>
    <t>711-3-2</t>
  </si>
  <si>
    <t xml:space="preserve">Porez na promet nepokretnosti </t>
  </si>
  <si>
    <t>Lokalni porezi</t>
  </si>
  <si>
    <t>711-3-1</t>
  </si>
  <si>
    <t>Porez na nepokretnosti</t>
  </si>
  <si>
    <t>711-7-5</t>
  </si>
  <si>
    <t>Prirez porezu na dohodak fizičkih lica</t>
  </si>
  <si>
    <t>Takse</t>
  </si>
  <si>
    <t>713-1-2</t>
  </si>
  <si>
    <t>Lokalne administrativne takse</t>
  </si>
  <si>
    <t>713-5-1</t>
  </si>
  <si>
    <t>Lokalne komunalne takse</t>
  </si>
  <si>
    <t>Naknade</t>
  </si>
  <si>
    <t>714-1</t>
  </si>
  <si>
    <t>Naknada za koriš. dobara od opšteg interesa</t>
  </si>
  <si>
    <t>714-6</t>
  </si>
  <si>
    <t>Naknada za komu.opremanje građevinskog zemljišta</t>
  </si>
  <si>
    <t>714-7</t>
  </si>
  <si>
    <t xml:space="preserve">Naknada za korišćenje opštinskih puteva </t>
  </si>
  <si>
    <t>714-8-4</t>
  </si>
  <si>
    <t>Godišnja naknada pri regist.motor.vozila</t>
  </si>
  <si>
    <t>Ostali prihodi</t>
  </si>
  <si>
    <t>715-3-1</t>
  </si>
  <si>
    <t>Prihodi koje OLU ostvaruju vršenjem svoje djelatnosti</t>
  </si>
  <si>
    <t>715-3-2</t>
  </si>
  <si>
    <t>Prihodi od zakupa poslovnih prostora</t>
  </si>
  <si>
    <t>715-5</t>
  </si>
  <si>
    <t>Primici od prodaje imovine</t>
  </si>
  <si>
    <t>721-1</t>
  </si>
  <si>
    <t>Prodaja nepokretnosti</t>
  </si>
  <si>
    <t>741-2</t>
  </si>
  <si>
    <t>Transferi</t>
  </si>
  <si>
    <t>742-1</t>
  </si>
  <si>
    <t>Transferi od budžeta  Države</t>
  </si>
  <si>
    <t>742-6</t>
  </si>
  <si>
    <t>Transferi od Egalizacionog fonda</t>
  </si>
  <si>
    <t>UKUPNI PRIMICI:</t>
  </si>
  <si>
    <t>RASHODI</t>
  </si>
  <si>
    <t>Bruto zarade i doprinosi zaposlenih</t>
  </si>
  <si>
    <t>411-1</t>
  </si>
  <si>
    <t>Neto zarade</t>
  </si>
  <si>
    <t>411-2</t>
  </si>
  <si>
    <t xml:space="preserve">Porezi na zarade 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</si>
  <si>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</si>
  <si>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</si>
  <si>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</si>
  <si>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</si>
  <si>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</si>
  <si>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</si>
  <si>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</si>
  <si>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412-6</t>
  </si>
  <si>
    <t>Naknade skupštinskim odbornicima</t>
  </si>
  <si>
    <t>Rashodi za materijal</t>
  </si>
  <si>
    <t>413-1</t>
  </si>
  <si>
    <t>Administrativni materijal</t>
  </si>
  <si>
    <t>413-4</t>
  </si>
  <si>
    <t>Rashodi za električnu energiju</t>
  </si>
  <si>
    <t>413-5</t>
  </si>
  <si>
    <t xml:space="preserve">Rashodi za gorivo        </t>
  </si>
  <si>
    <t>Rashodi za usluge</t>
  </si>
  <si>
    <t>414-1</t>
  </si>
  <si>
    <t>Službena putovanja</t>
  </si>
  <si>
    <t>414-2</t>
  </si>
  <si>
    <t>Reprezentacije</t>
  </si>
  <si>
    <t>414-3</t>
  </si>
  <si>
    <t xml:space="preserve">Komunikacione usluge </t>
  </si>
  <si>
    <t>414-4</t>
  </si>
  <si>
    <t xml:space="preserve">Bankarske usluge </t>
  </si>
  <si>
    <t>414-9</t>
  </si>
  <si>
    <t>Ostale usluge</t>
  </si>
  <si>
    <t>Rashodi za tekuće održavanje</t>
  </si>
  <si>
    <t>415-1</t>
  </si>
  <si>
    <t>Zimsko čišćenje snijega</t>
  </si>
  <si>
    <t>415-3</t>
  </si>
  <si>
    <t>Tekuće održavanje opreme i vozila</t>
  </si>
  <si>
    <t>Kamate</t>
  </si>
  <si>
    <t>416-1</t>
  </si>
  <si>
    <t xml:space="preserve">Kamate finansijskim institucijama </t>
  </si>
  <si>
    <t>Subvencije</t>
  </si>
  <si>
    <t>418-1</t>
  </si>
  <si>
    <t>Podsticaj razvoja u poljoprivredi i privredi</t>
  </si>
  <si>
    <t>Ostali izdaci</t>
  </si>
  <si>
    <t>419-6</t>
  </si>
  <si>
    <t>Komunalne naknade</t>
  </si>
  <si>
    <t>419-9</t>
  </si>
  <si>
    <t>Transferi za socijalnu zaštitu</t>
  </si>
  <si>
    <t>421-2</t>
  </si>
  <si>
    <t>Boračko invalidska zaštita</t>
  </si>
  <si>
    <t>Sredstva za tehnološke viškove</t>
  </si>
  <si>
    <t>422-2</t>
  </si>
  <si>
    <t>Otpremnina za tehnološke viškove</t>
  </si>
  <si>
    <t>Transferi instituci, pojedin. nevlad. i javnom  sektoru</t>
  </si>
  <si>
    <t>431-3</t>
  </si>
  <si>
    <t>Transferi institucijama kulture i sporta</t>
  </si>
  <si>
    <t>431-4</t>
  </si>
  <si>
    <t>Transferi nevladinim organizacijama</t>
  </si>
  <si>
    <t>431-5</t>
  </si>
  <si>
    <t>Tranferi političkim partijama, strank. i udruže.</t>
  </si>
  <si>
    <t>431-6</t>
  </si>
  <si>
    <t>Transferi za jednokratne socijalne.pomoći.</t>
  </si>
  <si>
    <t>431-8</t>
  </si>
  <si>
    <t>Ostali transferi pojedincima</t>
  </si>
  <si>
    <t>431-9</t>
  </si>
  <si>
    <t>Ostali transferi institucijama</t>
  </si>
  <si>
    <t>Ostali transferi</t>
  </si>
  <si>
    <t>432-6</t>
  </si>
  <si>
    <t>Transferi DOO Komunalno i DOO Vodovod i kanalizacija</t>
  </si>
  <si>
    <t>Kapitalni izdaci</t>
  </si>
  <si>
    <t>441-2</t>
  </si>
  <si>
    <t>Izdaci za lokalnu infrastrukturu i projektnu dokumentaciju</t>
  </si>
  <si>
    <t>441-5</t>
  </si>
  <si>
    <t>Izdaci za opremu</t>
  </si>
  <si>
    <t>441-9</t>
  </si>
  <si>
    <t>Ostali kapitalni izdaci</t>
  </si>
  <si>
    <t>Otplata dugova</t>
  </si>
  <si>
    <t>461-1</t>
  </si>
  <si>
    <t>Otplata obaveza iz prethodnog perioda</t>
  </si>
  <si>
    <t>Tekuća budžetska rezerva</t>
  </si>
  <si>
    <t>471-0</t>
  </si>
  <si>
    <t>Stalna budžetska rezerva</t>
  </si>
  <si>
    <t>472-0</t>
  </si>
  <si>
    <t>UKUPNI  IZDACI:</t>
  </si>
  <si>
    <t>I  TEKUĆI  BUDŽET</t>
  </si>
  <si>
    <t>Služba  Predsjednika  opštine</t>
  </si>
  <si>
    <t xml:space="preserve"> Org.</t>
  </si>
  <si>
    <t>01</t>
  </si>
  <si>
    <t>Rashodi za gorivo</t>
  </si>
  <si>
    <t>Komunikacione usluge</t>
  </si>
  <si>
    <t>Tekuće održavanje opreme</t>
  </si>
  <si>
    <t>Tekuće održavanje vozila</t>
  </si>
  <si>
    <t>Obrazovne ustanove</t>
  </si>
  <si>
    <t>Humanitarne organizacije</t>
  </si>
  <si>
    <t>Izdavačka djelatnost</t>
  </si>
  <si>
    <t>Jednokratne socijalne pomoći</t>
  </si>
  <si>
    <t>S v e g a:</t>
  </si>
  <si>
    <t>Služba Skupštine</t>
  </si>
  <si>
    <t>02</t>
  </si>
  <si>
    <t>Dan opštine "30. septembar"</t>
  </si>
  <si>
    <t>Zakup kancelarija za BS.</t>
  </si>
  <si>
    <t>Političke partije</t>
  </si>
  <si>
    <t>Služba Glavnog administratora</t>
  </si>
  <si>
    <t>03</t>
  </si>
  <si>
    <t>04</t>
  </si>
  <si>
    <t>Rashodi za održavanje higijene</t>
  </si>
  <si>
    <t>Komunikacione telefononske usluge</t>
  </si>
  <si>
    <t>Komunikacione poštanske usluge</t>
  </si>
  <si>
    <t>05</t>
  </si>
  <si>
    <t>Sportske organizacije</t>
  </si>
  <si>
    <t>06</t>
  </si>
  <si>
    <t>Usluge revizije</t>
  </si>
  <si>
    <t>DOO.Sportski centar "B.Brdo"</t>
  </si>
  <si>
    <t>JU. Centar za kulturu</t>
  </si>
  <si>
    <t>JU "Narodna biblioteka" Rožaje</t>
  </si>
  <si>
    <t>DF. Zlatna pahulja</t>
  </si>
  <si>
    <t>JU. Zavičajni muzej "Ganića kula"</t>
  </si>
  <si>
    <t>Turistička organizacija</t>
  </si>
  <si>
    <t>Otplata duga</t>
  </si>
  <si>
    <t>Otplata kredita finsijskim institucijama</t>
  </si>
  <si>
    <t>Sekretarijat za planiranje, uređenje prostora i zaštitu životne sredine</t>
  </si>
  <si>
    <t>07</t>
  </si>
  <si>
    <t>Rashodi za električnu energiju - javna rasvjeta</t>
  </si>
  <si>
    <t xml:space="preserve">Tekuće održavanje opreme </t>
  </si>
  <si>
    <t xml:space="preserve">Sekretarijat za poljoprivredu, turizam i vodoprivredu </t>
  </si>
  <si>
    <t>08</t>
  </si>
  <si>
    <t>Podsticaj razvoja poljoprivrede</t>
  </si>
  <si>
    <t>09</t>
  </si>
  <si>
    <t>11</t>
  </si>
  <si>
    <t>Mjesne zajednice</t>
  </si>
  <si>
    <t>12</t>
  </si>
  <si>
    <t>Direkcija za imovinu i zaštitu prava Opštine</t>
  </si>
  <si>
    <t>Komunalne usluge</t>
  </si>
  <si>
    <t>Služba za unutrašnju reviziju</t>
  </si>
  <si>
    <t>II  KAPITALNI BUDŽET</t>
  </si>
  <si>
    <t>KAPITALNI IZDACI</t>
  </si>
  <si>
    <t>Izdaci za lokalnu infrastrukturu</t>
  </si>
  <si>
    <t>Izrada projektne dokumentacije</t>
  </si>
  <si>
    <t>Ukupno kapitalni budžet II :</t>
  </si>
  <si>
    <t>UKUPNI IZDACI ( I+II ) :</t>
  </si>
  <si>
    <t>ZAVRŠNE ODREDBE</t>
  </si>
  <si>
    <t xml:space="preserve">   SKUPŠTINA OPŠTINE ROŽAJE</t>
  </si>
  <si>
    <t>Broj:_____</t>
  </si>
  <si>
    <t>za  2020. god.</t>
  </si>
  <si>
    <t>714-9</t>
  </si>
  <si>
    <t>Ostale naknade - Komunalne naknade</t>
  </si>
  <si>
    <t>Sredstva Evropskih fondova</t>
  </si>
  <si>
    <t>Razvoj zanatskog preduzetništva</t>
  </si>
  <si>
    <t>Jednokratne pomoći za studente i učenike</t>
  </si>
  <si>
    <t>Pomoć za kupovinu knjiga za prvake</t>
  </si>
  <si>
    <t>463-1</t>
  </si>
  <si>
    <t>Otplata obaveza iz predhodnog perioda</t>
  </si>
  <si>
    <t>Služba Glavnog gradskog arhitekte</t>
  </si>
  <si>
    <t xml:space="preserve">Komunikacione poštanske usluge </t>
  </si>
  <si>
    <t>Opštinsko udruženje penzionera</t>
  </si>
  <si>
    <t>Islamska vjerska zajednica</t>
  </si>
  <si>
    <t>Pravoslavna vjerska zajednica</t>
  </si>
  <si>
    <t>Ski centar Hajla</t>
  </si>
  <si>
    <t>Dnevni centar</t>
  </si>
  <si>
    <t>Podsticaj ženskog preduzetništva</t>
  </si>
  <si>
    <t>Preuzimanje i smještaj pasa lutalica</t>
  </si>
  <si>
    <t>Služba zaštite i spašavanja</t>
  </si>
  <si>
    <t>Komunalna infrastruktura</t>
  </si>
  <si>
    <t>Podsticaj razvoja privrede</t>
  </si>
  <si>
    <t>Otplata  kredita finansij.institucijama</t>
  </si>
  <si>
    <t>Sekretarijat za finansije i ekonomski razvoj</t>
  </si>
  <si>
    <t>Sandžačke igre</t>
  </si>
  <si>
    <t>463-2</t>
  </si>
  <si>
    <t>Sudski sporovi</t>
  </si>
  <si>
    <t>Usluge obezbjeđenja objekata</t>
  </si>
  <si>
    <t>LJE Radio televizija Rožaje</t>
  </si>
  <si>
    <t>Direkcija za investicije, izgradnju i saobraćaj</t>
  </si>
  <si>
    <t>Uprava lokalnih javnih prihoda</t>
  </si>
  <si>
    <t>OPŠTI DIO</t>
  </si>
  <si>
    <t>Rebalans</t>
  </si>
  <si>
    <t xml:space="preserve">Sekretarijat za lokalnu samoupravu </t>
  </si>
  <si>
    <t>Sekretarijat za društvene djelatnosti</t>
  </si>
  <si>
    <t>10</t>
  </si>
  <si>
    <t>13</t>
  </si>
  <si>
    <t>14</t>
  </si>
  <si>
    <t>Služba komunalne policije</t>
  </si>
  <si>
    <t>15</t>
  </si>
  <si>
    <t>Ukupno tekući budžet budžet I :</t>
  </si>
  <si>
    <t xml:space="preserve">za tekuću rezervu budžeta                                                      </t>
  </si>
  <si>
    <t>Član 1 mijenja se i glasi:</t>
  </si>
  <si>
    <t>Član 2 mijenja se i glasi:</t>
  </si>
  <si>
    <t>Primici Budžeta po izvorima i vrstama i izdaci po namjenama, utvrđeni su u sljedećim iznosima:</t>
  </si>
  <si>
    <t>Član 8 mijenja se i glasi:</t>
  </si>
  <si>
    <t>vrši se u posebnom dijelu koji glasi:</t>
  </si>
  <si>
    <t xml:space="preserve">POSEBNI DIO </t>
  </si>
  <si>
    <t>Na osnovu člana 8 Zakona o budžetu i fiskalnoj odgovornosti ("Sl.list CG", br.20/14, 56/14, 70/17, 04/18 i</t>
  </si>
  <si>
    <t>55/18) i člana 31 Zakona o finansiranju lokalne samouprave ("SL.list CG", br.003/19) i člana 46 Statuta opštine</t>
  </si>
  <si>
    <t>Rožaje ("SL.list"-Opštinski propisi br.038/18), Skupština opštine Rožaje na sjednici dana                            god.</t>
  </si>
  <si>
    <t>d o n i j e l a  j e</t>
  </si>
  <si>
    <t>Rožaje, _______2020. god.</t>
  </si>
  <si>
    <t>Tranferi  DOO  Komunalno</t>
  </si>
  <si>
    <t>Tranferi  DOO Komunalno za održavanje javne rasvjete</t>
  </si>
  <si>
    <t>Tranferi  DOO Vodovod i kanalizacija</t>
  </si>
  <si>
    <t xml:space="preserve">                                            Član 1</t>
  </si>
  <si>
    <t xml:space="preserve">                                         Član 2</t>
  </si>
  <si>
    <t xml:space="preserve">                                    Član 3</t>
  </si>
  <si>
    <t>Predlogom Odluke o izmjenama i dopunama Odluke o budžetu Opštine Rožaje za 2020.godinu ( u daljem tekstu</t>
  </si>
  <si>
    <t>Budžet) utvrđuju se primici i izdaci u iznosu od 6.904.000,00 €</t>
  </si>
  <si>
    <t xml:space="preserve">Primici u iznosu od   6.904.000,00 €     raspoređuju se na: </t>
  </si>
  <si>
    <t xml:space="preserve">Raspored sredstava Budžeta, u iznosu od  6.904.000,00 eura, po nosiocima, korisnicima i bližim namjenama </t>
  </si>
  <si>
    <r>
      <t xml:space="preserve">                       </t>
    </r>
    <r>
      <rPr>
        <sz val="12"/>
        <rFont val="Times New Roman"/>
        <family val="1"/>
        <charset val="238"/>
      </rPr>
      <t xml:space="preserve">                      Član 4</t>
    </r>
  </si>
  <si>
    <t>Ova Odluka stupa na snagu osmog dana od dana objavljivanja u "Službenom listu Crne Gore - opštinski propisi"</t>
  </si>
  <si>
    <t xml:space="preserve">                                                                     PREDSJEDNIK SKUPŠTINE</t>
  </si>
  <si>
    <t xml:space="preserve">                                                                                   Almir Avdić</t>
  </si>
  <si>
    <t>8</t>
  </si>
  <si>
    <t xml:space="preserve">                       O BUDŽETU OPŠTINE ROŽAJE ZA 2020.GODINU</t>
  </si>
  <si>
    <t>751-1</t>
  </si>
  <si>
    <t>Pozajmice i krediti</t>
  </si>
  <si>
    <t>Pozajmice od Države</t>
  </si>
  <si>
    <t xml:space="preserve">           NACRT ODLUKE O IZMJENAMA I DOPUNAMA ODLUKE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</si>
</sst>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France YU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France YU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10" fillId="0" borderId="0" xfId="0" quotePrefix="1" applyNumberFormat="1" applyFont="1" applyFill="1"/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4" fontId="11" fillId="0" borderId="9" xfId="0" applyNumberFormat="1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4" fontId="11" fillId="0" borderId="11" xfId="0" applyNumberFormat="1" applyFont="1" applyBorder="1"/>
    <xf numFmtId="0" fontId="11" fillId="0" borderId="11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/>
    <xf numFmtId="4" fontId="11" fillId="0" borderId="11" xfId="0" applyNumberFormat="1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" fontId="1" fillId="0" borderId="9" xfId="0" applyNumberFormat="1" applyFont="1" applyFill="1" applyBorder="1"/>
    <xf numFmtId="4" fontId="1" fillId="3" borderId="11" xfId="0" applyNumberFormat="1" applyFont="1" applyFill="1" applyBorder="1"/>
    <xf numFmtId="4" fontId="1" fillId="2" borderId="11" xfId="0" applyNumberFormat="1" applyFont="1" applyFill="1" applyBorder="1"/>
    <xf numFmtId="0" fontId="11" fillId="0" borderId="0" xfId="0" applyFont="1" applyBorder="1"/>
    <xf numFmtId="0" fontId="11" fillId="0" borderId="11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/>
    <xf numFmtId="0" fontId="4" fillId="0" borderId="0" xfId="0" applyFont="1" applyFill="1" applyBorder="1"/>
    <xf numFmtId="0" fontId="1" fillId="0" borderId="0" xfId="0" applyNumberFormat="1" applyFont="1"/>
    <xf numFmtId="0" fontId="11" fillId="0" borderId="0" xfId="0" applyFont="1" applyFill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1" fillId="0" borderId="11" xfId="0" applyFont="1" applyBorder="1"/>
    <xf numFmtId="4" fontId="11" fillId="2" borderId="11" xfId="0" applyNumberFormat="1" applyFont="1" applyFill="1" applyBorder="1"/>
    <xf numFmtId="4" fontId="11" fillId="0" borderId="9" xfId="0" applyNumberFormat="1" applyFont="1" applyFill="1" applyBorder="1"/>
    <xf numFmtId="0" fontId="1" fillId="0" borderId="16" xfId="0" applyFont="1" applyFill="1" applyBorder="1"/>
    <xf numFmtId="4" fontId="1" fillId="0" borderId="16" xfId="0" applyNumberFormat="1" applyFont="1" applyFill="1" applyBorder="1"/>
    <xf numFmtId="0" fontId="11" fillId="0" borderId="9" xfId="0" applyFont="1" applyFill="1" applyBorder="1"/>
    <xf numFmtId="0" fontId="1" fillId="0" borderId="15" xfId="0" applyFont="1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1" xfId="0" applyFont="1" applyFill="1" applyBorder="1"/>
    <xf numFmtId="0" fontId="1" fillId="0" borderId="11" xfId="0" applyFont="1" applyFill="1" applyBorder="1" applyAlignment="1"/>
    <xf numFmtId="4" fontId="1" fillId="0" borderId="11" xfId="0" applyNumberFormat="1" applyFont="1" applyFill="1" applyBorder="1" applyAlignment="1"/>
    <xf numFmtId="0" fontId="11" fillId="0" borderId="9" xfId="0" applyFont="1" applyFill="1" applyBorder="1" applyAlignment="1">
      <alignment horizontal="center"/>
    </xf>
    <xf numFmtId="4" fontId="11" fillId="0" borderId="16" xfId="0" applyNumberFormat="1" applyFont="1" applyFill="1" applyBorder="1"/>
    <xf numFmtId="0" fontId="1" fillId="0" borderId="19" xfId="0" applyFont="1" applyFill="1" applyBorder="1"/>
    <xf numFmtId="49" fontId="11" fillId="0" borderId="11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/>
    <xf numFmtId="4" fontId="11" fillId="0" borderId="23" xfId="0" applyNumberFormat="1" applyFont="1" applyFill="1" applyBorder="1"/>
    <xf numFmtId="49" fontId="11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/>
    <xf numFmtId="4" fontId="14" fillId="0" borderId="16" xfId="0" applyNumberFormat="1" applyFont="1" applyFill="1" applyBorder="1"/>
    <xf numFmtId="0" fontId="12" fillId="0" borderId="23" xfId="0" applyFont="1" applyFill="1" applyBorder="1"/>
    <xf numFmtId="0" fontId="12" fillId="0" borderId="25" xfId="0" applyFont="1" applyFill="1" applyBorder="1"/>
    <xf numFmtId="4" fontId="11" fillId="0" borderId="26" xfId="0" applyNumberFormat="1" applyFont="1" applyFill="1" applyBorder="1"/>
    <xf numFmtId="0" fontId="6" fillId="0" borderId="0" xfId="0" applyFont="1" applyFill="1" applyBorder="1"/>
    <xf numFmtId="49" fontId="4" fillId="0" borderId="0" xfId="0" applyNumberFormat="1" applyFont="1" applyFill="1" applyBorder="1"/>
    <xf numFmtId="4" fontId="4" fillId="0" borderId="0" xfId="0" applyNumberFormat="1" applyFont="1" applyFill="1" applyAlignment="1"/>
    <xf numFmtId="0" fontId="13" fillId="0" borderId="0" xfId="0" applyFont="1" applyFill="1" applyBorder="1"/>
    <xf numFmtId="0" fontId="4" fillId="0" borderId="0" xfId="0" applyFont="1" applyBorder="1" applyAlignment="1">
      <alignment horizontal="left"/>
    </xf>
    <xf numFmtId="0" fontId="15" fillId="0" borderId="0" xfId="0" applyFont="1" applyFill="1"/>
    <xf numFmtId="0" fontId="15" fillId="0" borderId="0" xfId="0" applyFont="1"/>
    <xf numFmtId="0" fontId="15" fillId="0" borderId="0" xfId="0" applyFont="1" applyAlignment="1"/>
    <xf numFmtId="0" fontId="12" fillId="0" borderId="9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1" fillId="0" borderId="24" xfId="0" applyFont="1" applyFill="1" applyBorder="1" applyAlignment="1">
      <alignment horizontal="center"/>
    </xf>
    <xf numFmtId="4" fontId="15" fillId="0" borderId="0" xfId="0" applyNumberFormat="1" applyFont="1"/>
    <xf numFmtId="4" fontId="13" fillId="0" borderId="0" xfId="0" applyNumberFormat="1" applyFont="1" applyFill="1"/>
    <xf numFmtId="4" fontId="13" fillId="0" borderId="0" xfId="0" applyNumberFormat="1" applyFont="1" applyFill="1" applyAlignment="1"/>
    <xf numFmtId="0" fontId="19" fillId="0" borderId="0" xfId="0" applyFont="1" applyAlignment="1">
      <alignment horizontal="right"/>
    </xf>
    <xf numFmtId="0" fontId="19" fillId="0" borderId="0" xfId="0" applyFont="1"/>
    <xf numFmtId="49" fontId="1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5"/>
  <sheetViews>
    <sheetView tabSelected="1" workbookViewId="0">
      <selection activeCell="A13" sqref="A13:E13"/>
    </sheetView>
  </sheetViews>
  <sheetFormatPr defaultRowHeight="14.5"/>
  <cols>
    <col min="1" max="1" width="3.26953125" customWidth="1"/>
    <col min="2" max="2" width="4.1796875" customWidth="1"/>
    <col min="3" max="3" width="17" customWidth="1"/>
    <col min="4" max="4" width="44" customWidth="1"/>
    <col min="5" max="5" width="17.26953125" customWidth="1"/>
    <col min="6" max="6" width="15.1796875" customWidth="1"/>
    <col min="7" max="10" width="11.36328125" bestFit="1" customWidth="1"/>
  </cols>
  <sheetData>
    <row r="2" spans="1:7">
      <c r="A2" s="1"/>
      <c r="B2" s="2"/>
      <c r="C2" s="3"/>
      <c r="D2" s="4"/>
    </row>
    <row r="3" spans="1:7" ht="15.5">
      <c r="B3" s="8" t="s">
        <v>243</v>
      </c>
      <c r="C3" s="3"/>
      <c r="D3" s="4"/>
    </row>
    <row r="4" spans="1:7" s="120" customFormat="1" ht="15.5">
      <c r="A4" s="5" t="s">
        <v>244</v>
      </c>
      <c r="B4" s="8"/>
      <c r="C4" s="7"/>
      <c r="D4" s="8"/>
    </row>
    <row r="5" spans="1:7" s="120" customFormat="1" ht="15.5">
      <c r="A5" s="5" t="s">
        <v>245</v>
      </c>
      <c r="B5" s="8"/>
      <c r="C5" s="7"/>
      <c r="D5" s="8"/>
    </row>
    <row r="6" spans="1:7" s="120" customFormat="1" ht="15.5">
      <c r="A6" s="76" t="s">
        <v>246</v>
      </c>
      <c r="B6" s="8"/>
      <c r="C6" s="7"/>
      <c r="D6" s="8"/>
    </row>
    <row r="7" spans="1:7" ht="15.5">
      <c r="A7" s="5"/>
      <c r="B7" s="8"/>
      <c r="C7" s="7"/>
      <c r="D7" s="8" t="s">
        <v>0</v>
      </c>
      <c r="E7" s="6"/>
    </row>
    <row r="8" spans="1:7" ht="15.5">
      <c r="A8" s="1"/>
      <c r="B8" s="2"/>
      <c r="C8" s="9"/>
      <c r="D8" s="10"/>
    </row>
    <row r="9" spans="1:7" ht="15.5">
      <c r="A9" s="1"/>
      <c r="B9" s="2"/>
      <c r="C9" s="9"/>
      <c r="D9" s="10"/>
    </row>
    <row r="10" spans="1:7" ht="15.5">
      <c r="A10" s="1"/>
      <c r="B10" s="2"/>
      <c r="C10" s="9"/>
      <c r="D10" s="10"/>
    </row>
    <row r="11" spans="1:7" ht="18">
      <c r="A11" s="1"/>
      <c r="B11" s="2"/>
      <c r="C11" s="145"/>
      <c r="D11" s="145"/>
      <c r="E11" s="145"/>
      <c r="F11" s="145"/>
      <c r="G11" s="145"/>
    </row>
    <row r="12" spans="1:7">
      <c r="A12" s="144"/>
      <c r="B12" s="144"/>
      <c r="C12" s="144"/>
      <c r="D12" s="144"/>
      <c r="E12" s="144"/>
    </row>
    <row r="13" spans="1:7" s="116" customFormat="1" ht="18">
      <c r="A13" s="145" t="s">
        <v>267</v>
      </c>
      <c r="B13" s="145"/>
      <c r="C13" s="145"/>
      <c r="D13" s="145"/>
      <c r="E13" s="145"/>
    </row>
    <row r="14" spans="1:7" s="116" customFormat="1" ht="18">
      <c r="A14" s="11"/>
      <c r="B14" s="11" t="s">
        <v>263</v>
      </c>
      <c r="C14" s="13"/>
      <c r="D14" s="12"/>
      <c r="E14" s="12"/>
    </row>
    <row r="15" spans="1:7" s="116" customFormat="1" ht="18">
      <c r="A15" s="11"/>
      <c r="B15" s="12"/>
      <c r="C15" s="13"/>
      <c r="D15" s="12"/>
      <c r="E15" s="117"/>
    </row>
    <row r="16" spans="1:7" s="116" customFormat="1" ht="18">
      <c r="A16" s="11"/>
      <c r="B16" s="12"/>
      <c r="C16" s="13"/>
      <c r="D16" s="12"/>
      <c r="E16" s="117"/>
    </row>
    <row r="17" spans="1:5" s="116" customFormat="1" ht="15.5">
      <c r="A17" s="1"/>
      <c r="B17" s="14"/>
      <c r="C17" s="7"/>
      <c r="D17" s="8"/>
    </row>
    <row r="18" spans="1:5" s="116" customFormat="1" ht="15.5">
      <c r="A18" s="146"/>
      <c r="B18" s="146"/>
      <c r="C18" s="7"/>
      <c r="D18" s="8"/>
      <c r="E18" s="115"/>
    </row>
    <row r="19" spans="1:5" s="116" customFormat="1" ht="15.5">
      <c r="A19" s="16" t="s">
        <v>226</v>
      </c>
      <c r="B19" s="7"/>
      <c r="C19" s="7"/>
      <c r="D19" s="8"/>
      <c r="E19" s="115"/>
    </row>
    <row r="20" spans="1:5" s="116" customFormat="1" ht="15.5">
      <c r="A20" s="14"/>
      <c r="B20" s="14"/>
      <c r="C20" s="7"/>
      <c r="D20" s="8"/>
      <c r="E20" s="115"/>
    </row>
    <row r="21" spans="1:5" s="116" customFormat="1" ht="15.5">
      <c r="A21" s="15"/>
      <c r="B21" s="15"/>
      <c r="C21" s="7"/>
      <c r="D21" s="16" t="s">
        <v>251</v>
      </c>
      <c r="E21" s="115"/>
    </row>
    <row r="22" spans="1:5" s="116" customFormat="1" ht="15.5">
      <c r="A22" s="14"/>
      <c r="B22" s="14"/>
      <c r="C22" s="7"/>
      <c r="D22" s="8"/>
      <c r="E22" s="115"/>
    </row>
    <row r="23" spans="1:5" s="116" customFormat="1" ht="15.5">
      <c r="A23" s="14"/>
      <c r="B23" s="14"/>
      <c r="C23" s="7"/>
      <c r="D23" s="8"/>
      <c r="E23" s="115"/>
    </row>
    <row r="24" spans="1:5" s="116" customFormat="1" ht="15.5">
      <c r="A24" s="8" t="s">
        <v>237</v>
      </c>
      <c r="B24" s="14"/>
      <c r="C24" s="7"/>
      <c r="D24" s="8"/>
      <c r="E24" s="115"/>
    </row>
    <row r="25" spans="1:5" s="116" customFormat="1" ht="15.5">
      <c r="A25" s="14"/>
      <c r="B25" s="14"/>
      <c r="C25" s="7"/>
      <c r="D25" s="8"/>
      <c r="E25" s="115"/>
    </row>
    <row r="26" spans="1:5" s="116" customFormat="1" ht="15.5">
      <c r="A26" s="8" t="s">
        <v>254</v>
      </c>
      <c r="B26" s="14"/>
      <c r="C26" s="7"/>
      <c r="D26" s="8"/>
      <c r="E26" s="115"/>
    </row>
    <row r="27" spans="1:5" s="116" customFormat="1" ht="15.5">
      <c r="A27" s="8" t="s">
        <v>255</v>
      </c>
      <c r="B27" s="14"/>
      <c r="C27" s="7"/>
      <c r="D27" s="8"/>
      <c r="E27" s="115"/>
    </row>
    <row r="28" spans="1:5" s="116" customFormat="1" ht="15.5">
      <c r="A28" s="14"/>
      <c r="B28" s="14"/>
      <c r="C28" s="7"/>
      <c r="D28" s="8"/>
      <c r="E28" s="115"/>
    </row>
    <row r="29" spans="1:5" s="116" customFormat="1" ht="15.5">
      <c r="A29" s="14"/>
      <c r="B29" s="14"/>
      <c r="C29" s="7"/>
      <c r="D29" s="8"/>
      <c r="E29" s="115"/>
    </row>
    <row r="30" spans="1:5" s="116" customFormat="1" ht="15.5">
      <c r="A30" s="8" t="s">
        <v>256</v>
      </c>
      <c r="B30" s="14"/>
      <c r="C30" s="7"/>
      <c r="D30" s="8"/>
      <c r="E30" s="115"/>
    </row>
    <row r="31" spans="1:5" s="116" customFormat="1" ht="15.5">
      <c r="A31" s="14"/>
      <c r="B31" s="14"/>
      <c r="C31" s="7"/>
      <c r="D31" s="8"/>
      <c r="E31" s="115"/>
    </row>
    <row r="32" spans="1:5" s="116" customFormat="1" ht="15.5">
      <c r="A32" s="14"/>
      <c r="B32" s="14"/>
      <c r="C32" s="7"/>
      <c r="D32" s="8"/>
      <c r="E32" s="115"/>
    </row>
    <row r="33" spans="1:10" s="116" customFormat="1" ht="15.5">
      <c r="A33" s="17" t="s">
        <v>2</v>
      </c>
      <c r="C33" s="7"/>
      <c r="D33" s="18"/>
      <c r="E33" s="135">
        <v>6284638.8600000003</v>
      </c>
      <c r="J33" s="134"/>
    </row>
    <row r="34" spans="1:10" s="116" customFormat="1" ht="15.5">
      <c r="A34" s="14"/>
      <c r="B34" s="17"/>
      <c r="C34" s="7"/>
      <c r="D34" s="19"/>
      <c r="E34" s="115"/>
    </row>
    <row r="35" spans="1:10" s="116" customFormat="1" ht="15.5">
      <c r="A35" s="8" t="s">
        <v>3</v>
      </c>
      <c r="C35" s="20"/>
      <c r="D35" s="21"/>
      <c r="E35" s="135">
        <f>E33-E37-E39</f>
        <v>6184638.8600000003</v>
      </c>
    </row>
    <row r="36" spans="1:10" s="116" customFormat="1" ht="15.5">
      <c r="A36" s="14"/>
      <c r="B36" s="8"/>
      <c r="C36" s="7"/>
      <c r="D36" s="19"/>
      <c r="E36" s="115"/>
    </row>
    <row r="37" spans="1:10" s="117" customFormat="1" ht="15.5">
      <c r="A37" s="16" t="s">
        <v>236</v>
      </c>
      <c r="C37" s="16"/>
      <c r="D37" s="112"/>
      <c r="E37" s="136">
        <v>80000</v>
      </c>
    </row>
    <row r="38" spans="1:10" s="116" customFormat="1" ht="15.5">
      <c r="A38" s="14"/>
      <c r="B38" s="8"/>
      <c r="C38" s="7"/>
      <c r="D38" s="19"/>
      <c r="E38" s="115"/>
    </row>
    <row r="39" spans="1:10" s="116" customFormat="1" ht="15.5">
      <c r="A39" s="8" t="s">
        <v>4</v>
      </c>
      <c r="C39" s="7"/>
      <c r="D39" s="19"/>
      <c r="E39" s="135">
        <v>20000</v>
      </c>
    </row>
    <row r="40" spans="1:10" s="116" customFormat="1" ht="15.5">
      <c r="A40" s="14"/>
      <c r="B40" s="14"/>
      <c r="C40" s="7"/>
      <c r="D40" s="19"/>
      <c r="E40" s="115"/>
    </row>
    <row r="41" spans="1:10" s="116" customFormat="1" ht="15.5">
      <c r="A41" s="14"/>
      <c r="B41" s="115"/>
      <c r="C41" s="7"/>
      <c r="D41" s="22"/>
      <c r="E41" s="115"/>
    </row>
    <row r="42" spans="1:10" s="116" customFormat="1" ht="15.5">
      <c r="A42" s="17" t="s">
        <v>5</v>
      </c>
      <c r="C42" s="7"/>
      <c r="D42" s="18"/>
      <c r="E42" s="135">
        <v>619361.14</v>
      </c>
    </row>
    <row r="43" spans="1:10" s="116" customFormat="1" ht="15.5">
      <c r="A43" s="14"/>
      <c r="B43" s="14"/>
      <c r="C43" s="7"/>
      <c r="D43" s="23"/>
      <c r="E43" s="115"/>
    </row>
    <row r="44" spans="1:10" s="116" customFormat="1" ht="15.5">
      <c r="A44" s="14"/>
      <c r="B44" s="14"/>
      <c r="C44" s="7"/>
      <c r="D44" s="23"/>
      <c r="E44" s="115"/>
    </row>
    <row r="45" spans="1:10" s="116" customFormat="1" ht="15.5">
      <c r="A45" s="14"/>
      <c r="B45" s="14"/>
      <c r="C45" s="7"/>
      <c r="D45" s="7"/>
      <c r="E45" s="115"/>
    </row>
    <row r="46" spans="1:10" s="116" customFormat="1" ht="15.5">
      <c r="A46" s="14"/>
      <c r="B46" s="14"/>
      <c r="C46" s="7"/>
      <c r="D46" s="16" t="s">
        <v>252</v>
      </c>
      <c r="E46" s="115"/>
    </row>
    <row r="47" spans="1:10" s="116" customFormat="1" ht="15.5">
      <c r="A47" s="14"/>
      <c r="B47" s="14"/>
      <c r="C47" s="7"/>
      <c r="D47" s="8"/>
      <c r="E47" s="115"/>
    </row>
    <row r="48" spans="1:10" s="116" customFormat="1" ht="15.5">
      <c r="A48" s="14"/>
      <c r="B48" s="14"/>
      <c r="C48" s="7"/>
      <c r="D48" s="8"/>
      <c r="E48" s="115"/>
    </row>
    <row r="49" spans="1:7" s="116" customFormat="1" ht="15.5">
      <c r="A49" s="8" t="s">
        <v>238</v>
      </c>
      <c r="B49" s="14"/>
      <c r="C49" s="7"/>
      <c r="D49" s="8"/>
      <c r="E49" s="115"/>
    </row>
    <row r="50" spans="1:7" s="116" customFormat="1" ht="15.5">
      <c r="A50" s="8"/>
      <c r="B50" s="14"/>
      <c r="C50" s="7"/>
      <c r="D50" s="8"/>
      <c r="E50" s="115"/>
    </row>
    <row r="51" spans="1:7" s="116" customFormat="1" ht="15.5">
      <c r="A51" s="8" t="s">
        <v>239</v>
      </c>
      <c r="B51" s="14"/>
      <c r="C51" s="7"/>
      <c r="D51" s="8"/>
      <c r="E51" s="115"/>
    </row>
    <row r="52" spans="1:7" s="116" customFormat="1" ht="15.5">
      <c r="A52" s="14"/>
      <c r="B52" s="14"/>
      <c r="C52" s="7"/>
      <c r="D52" s="8"/>
      <c r="E52" s="115"/>
      <c r="F52" s="137">
        <v>1</v>
      </c>
    </row>
    <row r="53" spans="1:7" s="116" customFormat="1" ht="15.5">
      <c r="A53" s="14"/>
      <c r="B53" s="14"/>
      <c r="C53" s="7"/>
      <c r="D53" s="8"/>
      <c r="E53" s="115"/>
    </row>
    <row r="54" spans="1:7" s="116" customFormat="1" ht="15.5">
      <c r="A54" s="14"/>
      <c r="B54" s="14"/>
      <c r="C54" s="7"/>
      <c r="D54" s="8"/>
      <c r="E54" s="115"/>
    </row>
    <row r="55" spans="1:7" s="116" customFormat="1" ht="15.5">
      <c r="A55" s="14"/>
      <c r="B55" s="14"/>
      <c r="C55" s="7"/>
      <c r="D55" s="8"/>
      <c r="E55" s="115"/>
    </row>
    <row r="56" spans="1:7" s="116" customFormat="1" ht="14">
      <c r="A56" s="14"/>
      <c r="B56" s="14"/>
      <c r="C56" s="24"/>
      <c r="D56" s="14"/>
      <c r="E56" s="115"/>
    </row>
    <row r="57" spans="1:7" s="116" customFormat="1" ht="14">
      <c r="A57" s="115"/>
      <c r="B57" s="147" t="s">
        <v>6</v>
      </c>
      <c r="C57" s="147"/>
      <c r="D57" s="147"/>
      <c r="E57" s="115"/>
    </row>
    <row r="58" spans="1:7" s="116" customFormat="1" thickBot="1">
      <c r="A58" s="115"/>
      <c r="B58" s="14"/>
      <c r="C58" s="24"/>
      <c r="D58" s="14"/>
      <c r="E58" s="115"/>
    </row>
    <row r="59" spans="1:7" s="116" customFormat="1" ht="14">
      <c r="A59" s="115"/>
      <c r="B59" s="133" t="s">
        <v>7</v>
      </c>
      <c r="C59" s="26" t="s">
        <v>7</v>
      </c>
      <c r="D59" s="27"/>
      <c r="E59" s="28" t="s">
        <v>8</v>
      </c>
      <c r="F59" s="28" t="s">
        <v>227</v>
      </c>
    </row>
    <row r="60" spans="1:7" s="116" customFormat="1" thickBot="1">
      <c r="A60" s="115"/>
      <c r="B60" s="33" t="s">
        <v>9</v>
      </c>
      <c r="C60" s="30" t="s">
        <v>9</v>
      </c>
      <c r="D60" s="31" t="s">
        <v>10</v>
      </c>
      <c r="E60" s="32" t="s">
        <v>196</v>
      </c>
      <c r="F60" s="32" t="s">
        <v>196</v>
      </c>
    </row>
    <row r="61" spans="1:7" s="116" customFormat="1" ht="14">
      <c r="B61" s="33"/>
      <c r="C61" s="33"/>
      <c r="D61" s="34"/>
      <c r="E61" s="35"/>
      <c r="F61" s="35"/>
    </row>
    <row r="62" spans="1:7" s="116" customFormat="1" ht="14">
      <c r="B62" s="33"/>
      <c r="C62" s="33"/>
      <c r="D62" s="36"/>
      <c r="E62" s="37"/>
      <c r="F62" s="37"/>
    </row>
    <row r="63" spans="1:7" s="116" customFormat="1" ht="14">
      <c r="B63" s="38">
        <v>711</v>
      </c>
      <c r="C63" s="33"/>
      <c r="D63" s="118" t="s">
        <v>11</v>
      </c>
      <c r="E63" s="39">
        <f>SUM(E64+E67)</f>
        <v>1670000</v>
      </c>
      <c r="F63" s="39">
        <f>SUM(F64+F67)</f>
        <v>1383000</v>
      </c>
      <c r="G63" s="134"/>
    </row>
    <row r="64" spans="1:7" s="116" customFormat="1" ht="14">
      <c r="B64" s="40"/>
      <c r="C64" s="41"/>
      <c r="D64" s="42" t="s">
        <v>12</v>
      </c>
      <c r="E64" s="43">
        <f>SUM(E65+E66)</f>
        <v>1190000</v>
      </c>
      <c r="F64" s="43">
        <f>SUM(F65+F66)</f>
        <v>1053000</v>
      </c>
      <c r="G64" s="134"/>
    </row>
    <row r="65" spans="2:9" s="116" customFormat="1" ht="14">
      <c r="B65" s="44"/>
      <c r="C65" s="45" t="s">
        <v>13</v>
      </c>
      <c r="D65" s="44" t="s">
        <v>14</v>
      </c>
      <c r="E65" s="46">
        <v>1100000</v>
      </c>
      <c r="F65" s="46">
        <v>990000</v>
      </c>
      <c r="G65" s="134"/>
    </row>
    <row r="66" spans="2:9" s="116" customFormat="1" ht="14">
      <c r="B66" s="44"/>
      <c r="C66" s="45" t="s">
        <v>15</v>
      </c>
      <c r="D66" s="44" t="s">
        <v>16</v>
      </c>
      <c r="E66" s="46">
        <v>90000</v>
      </c>
      <c r="F66" s="46">
        <v>63000</v>
      </c>
      <c r="G66" s="134"/>
    </row>
    <row r="67" spans="2:9" s="116" customFormat="1" ht="14">
      <c r="B67" s="44"/>
      <c r="C67" s="45"/>
      <c r="D67" s="42" t="s">
        <v>17</v>
      </c>
      <c r="E67" s="43">
        <f>E68+E69</f>
        <v>480000</v>
      </c>
      <c r="F67" s="43">
        <f>F68+F69</f>
        <v>330000</v>
      </c>
      <c r="G67" s="134"/>
      <c r="I67" s="134"/>
    </row>
    <row r="68" spans="2:9" s="116" customFormat="1" ht="14">
      <c r="B68" s="40"/>
      <c r="C68" s="45" t="s">
        <v>18</v>
      </c>
      <c r="D68" s="44" t="s">
        <v>19</v>
      </c>
      <c r="E68" s="46">
        <v>130000</v>
      </c>
      <c r="F68" s="46">
        <v>80000</v>
      </c>
      <c r="G68" s="134"/>
    </row>
    <row r="69" spans="2:9" s="116" customFormat="1" ht="14">
      <c r="B69" s="44"/>
      <c r="C69" s="45" t="s">
        <v>20</v>
      </c>
      <c r="D69" s="44" t="s">
        <v>21</v>
      </c>
      <c r="E69" s="46">
        <v>350000</v>
      </c>
      <c r="F69" s="46">
        <v>250000</v>
      </c>
      <c r="G69" s="134"/>
    </row>
    <row r="70" spans="2:9" s="116" customFormat="1" ht="14">
      <c r="B70" s="40">
        <v>713</v>
      </c>
      <c r="C70" s="47"/>
      <c r="D70" s="42" t="s">
        <v>22</v>
      </c>
      <c r="E70" s="43">
        <f>SUM(E71+E72)</f>
        <v>85000</v>
      </c>
      <c r="F70" s="43">
        <f>SUM(F71+F72)</f>
        <v>50000</v>
      </c>
      <c r="G70" s="134"/>
    </row>
    <row r="71" spans="2:9" s="116" customFormat="1" ht="14">
      <c r="B71" s="40"/>
      <c r="C71" s="45" t="s">
        <v>23</v>
      </c>
      <c r="D71" s="44" t="s">
        <v>24</v>
      </c>
      <c r="E71" s="46">
        <v>40000</v>
      </c>
      <c r="F71" s="46">
        <v>25000</v>
      </c>
      <c r="G71" s="134"/>
    </row>
    <row r="72" spans="2:9" s="116" customFormat="1" ht="14">
      <c r="B72" s="44"/>
      <c r="C72" s="45" t="s">
        <v>25</v>
      </c>
      <c r="D72" s="44" t="s">
        <v>26</v>
      </c>
      <c r="E72" s="46">
        <v>45000</v>
      </c>
      <c r="F72" s="46">
        <v>25000</v>
      </c>
      <c r="G72" s="134"/>
    </row>
    <row r="73" spans="2:9" s="116" customFormat="1" ht="14">
      <c r="B73" s="40">
        <v>714</v>
      </c>
      <c r="C73" s="45"/>
      <c r="D73" s="42" t="s">
        <v>27</v>
      </c>
      <c r="E73" s="43">
        <f>SUM(E74+E75+E76+E77+E78)</f>
        <v>1740000</v>
      </c>
      <c r="F73" s="43">
        <f>SUM(F74+F75+F76+F77+F78)</f>
        <v>1155000</v>
      </c>
      <c r="G73" s="134"/>
    </row>
    <row r="74" spans="2:9" s="116" customFormat="1" ht="14">
      <c r="B74" s="40"/>
      <c r="C74" s="45" t="s">
        <v>28</v>
      </c>
      <c r="D74" s="48" t="s">
        <v>29</v>
      </c>
      <c r="E74" s="46">
        <v>750000</v>
      </c>
      <c r="F74" s="46">
        <v>750000</v>
      </c>
      <c r="G74" s="134"/>
    </row>
    <row r="75" spans="2:9" s="116" customFormat="1" ht="14">
      <c r="B75" s="44"/>
      <c r="C75" s="45" t="s">
        <v>30</v>
      </c>
      <c r="D75" s="44" t="s">
        <v>31</v>
      </c>
      <c r="E75" s="46">
        <v>150000</v>
      </c>
      <c r="F75" s="46">
        <v>100000</v>
      </c>
      <c r="G75" s="134"/>
    </row>
    <row r="76" spans="2:9" s="116" customFormat="1" ht="14">
      <c r="B76" s="44"/>
      <c r="C76" s="45" t="s">
        <v>32</v>
      </c>
      <c r="D76" s="44" t="s">
        <v>33</v>
      </c>
      <c r="E76" s="46">
        <v>750000</v>
      </c>
      <c r="F76" s="46">
        <v>220000</v>
      </c>
      <c r="G76" s="134"/>
    </row>
    <row r="77" spans="2:9" s="116" customFormat="1" ht="14">
      <c r="B77" s="44"/>
      <c r="C77" s="45" t="s">
        <v>34</v>
      </c>
      <c r="D77" s="44" t="s">
        <v>35</v>
      </c>
      <c r="E77" s="46">
        <v>80000</v>
      </c>
      <c r="F77" s="46">
        <v>80000</v>
      </c>
      <c r="G77" s="134"/>
    </row>
    <row r="78" spans="2:9" s="116" customFormat="1" ht="14">
      <c r="B78" s="44"/>
      <c r="C78" s="45" t="s">
        <v>197</v>
      </c>
      <c r="D78" s="44" t="s">
        <v>198</v>
      </c>
      <c r="E78" s="46">
        <v>10000</v>
      </c>
      <c r="F78" s="46">
        <v>5000</v>
      </c>
      <c r="G78" s="134"/>
    </row>
    <row r="79" spans="2:9" s="116" customFormat="1" ht="14">
      <c r="B79" s="40">
        <v>715</v>
      </c>
      <c r="C79" s="45"/>
      <c r="D79" s="42" t="s">
        <v>36</v>
      </c>
      <c r="E79" s="43">
        <f>SUM(E80+E81+E82)</f>
        <v>100000</v>
      </c>
      <c r="F79" s="43">
        <f>SUM(F80+F81+F82)</f>
        <v>80000</v>
      </c>
      <c r="G79" s="134"/>
    </row>
    <row r="80" spans="2:9" s="116" customFormat="1" ht="14">
      <c r="B80" s="44"/>
      <c r="C80" s="45" t="s">
        <v>37</v>
      </c>
      <c r="D80" s="44" t="s">
        <v>38</v>
      </c>
      <c r="E80" s="46">
        <v>10000</v>
      </c>
      <c r="F80" s="46">
        <v>10000</v>
      </c>
      <c r="G80" s="134"/>
    </row>
    <row r="81" spans="2:7" s="116" customFormat="1" ht="14">
      <c r="B81" s="44"/>
      <c r="C81" s="49" t="s">
        <v>39</v>
      </c>
      <c r="D81" s="48" t="s">
        <v>40</v>
      </c>
      <c r="E81" s="46">
        <v>40000</v>
      </c>
      <c r="F81" s="46">
        <v>40000</v>
      </c>
      <c r="G81" s="134"/>
    </row>
    <row r="82" spans="2:7" s="116" customFormat="1" ht="14">
      <c r="B82" s="44"/>
      <c r="C82" s="45" t="s">
        <v>41</v>
      </c>
      <c r="D82" s="44" t="s">
        <v>36</v>
      </c>
      <c r="E82" s="46">
        <v>50000</v>
      </c>
      <c r="F82" s="46">
        <v>30000</v>
      </c>
      <c r="G82" s="134"/>
    </row>
    <row r="83" spans="2:7" s="116" customFormat="1" ht="14">
      <c r="B83" s="40">
        <v>721</v>
      </c>
      <c r="C83" s="45"/>
      <c r="D83" s="42" t="s">
        <v>42</v>
      </c>
      <c r="E83" s="43">
        <f>E84</f>
        <v>70000</v>
      </c>
      <c r="F83" s="43">
        <f>F84</f>
        <v>170000</v>
      </c>
      <c r="G83" s="134"/>
    </row>
    <row r="84" spans="2:7" s="116" customFormat="1" ht="14">
      <c r="B84" s="40"/>
      <c r="C84" s="45" t="s">
        <v>43</v>
      </c>
      <c r="D84" s="44" t="s">
        <v>44</v>
      </c>
      <c r="E84" s="46">
        <v>70000</v>
      </c>
      <c r="F84" s="46">
        <v>170000</v>
      </c>
      <c r="G84" s="134"/>
    </row>
    <row r="85" spans="2:7" s="116" customFormat="1" ht="14">
      <c r="B85" s="40">
        <v>741</v>
      </c>
      <c r="C85" s="45"/>
      <c r="D85" s="42" t="s">
        <v>199</v>
      </c>
      <c r="E85" s="43">
        <f>E86</f>
        <v>16000</v>
      </c>
      <c r="F85" s="43">
        <f>F86</f>
        <v>16000</v>
      </c>
      <c r="G85" s="134"/>
    </row>
    <row r="86" spans="2:7" s="116" customFormat="1" ht="14">
      <c r="B86" s="40"/>
      <c r="C86" s="45" t="s">
        <v>45</v>
      </c>
      <c r="D86" s="44" t="s">
        <v>199</v>
      </c>
      <c r="E86" s="46">
        <v>16000</v>
      </c>
      <c r="F86" s="46">
        <v>16000</v>
      </c>
      <c r="G86" s="134"/>
    </row>
    <row r="87" spans="2:7" s="116" customFormat="1" ht="14">
      <c r="B87" s="40">
        <v>742</v>
      </c>
      <c r="C87" s="45"/>
      <c r="D87" s="42" t="s">
        <v>46</v>
      </c>
      <c r="E87" s="43">
        <f>E88+E89</f>
        <v>4400000</v>
      </c>
      <c r="F87" s="43">
        <f>F88+F89</f>
        <v>3700000</v>
      </c>
      <c r="G87" s="134"/>
    </row>
    <row r="88" spans="2:7" s="116" customFormat="1" ht="14">
      <c r="B88" s="40"/>
      <c r="C88" s="45" t="s">
        <v>47</v>
      </c>
      <c r="D88" s="44" t="s">
        <v>48</v>
      </c>
      <c r="E88" s="46">
        <v>500000</v>
      </c>
      <c r="F88" s="46">
        <v>350000</v>
      </c>
      <c r="G88" s="134"/>
    </row>
    <row r="89" spans="2:7" s="116" customFormat="1" ht="14">
      <c r="B89" s="40"/>
      <c r="C89" s="45" t="s">
        <v>49</v>
      </c>
      <c r="D89" s="44" t="s">
        <v>50</v>
      </c>
      <c r="E89" s="46">
        <v>3900000</v>
      </c>
      <c r="F89" s="46">
        <v>3350000</v>
      </c>
      <c r="G89" s="134"/>
    </row>
    <row r="90" spans="2:7" s="116" customFormat="1" ht="14">
      <c r="B90" s="40">
        <v>751</v>
      </c>
      <c r="C90" s="45"/>
      <c r="D90" s="40" t="s">
        <v>265</v>
      </c>
      <c r="E90" s="46"/>
      <c r="F90" s="43">
        <f>F91</f>
        <v>350000</v>
      </c>
      <c r="G90" s="134"/>
    </row>
    <row r="91" spans="2:7" s="116" customFormat="1" ht="14">
      <c r="B91" s="40"/>
      <c r="C91" s="45" t="s">
        <v>264</v>
      </c>
      <c r="D91" s="44" t="s">
        <v>266</v>
      </c>
      <c r="E91" s="46"/>
      <c r="F91" s="46">
        <v>350000</v>
      </c>
      <c r="G91" s="134"/>
    </row>
    <row r="92" spans="2:7" s="116" customFormat="1" ht="14">
      <c r="B92" s="44"/>
      <c r="C92" s="41"/>
      <c r="D92" s="42" t="s">
        <v>51</v>
      </c>
      <c r="E92" s="43">
        <f>SUM(E64+E70+E73+E79+E83+E87+E67+E85)</f>
        <v>8081000</v>
      </c>
      <c r="F92" s="43">
        <f>SUM(F64+F70+F73+F79+F83+F87+F67+F85+F90)</f>
        <v>6904000</v>
      </c>
      <c r="G92" s="134"/>
    </row>
    <row r="93" spans="2:7" s="116" customFormat="1" ht="14">
      <c r="C93" s="119"/>
    </row>
    <row r="94" spans="2:7" s="116" customFormat="1" ht="14">
      <c r="C94" s="119"/>
    </row>
    <row r="95" spans="2:7" s="116" customFormat="1" ht="14">
      <c r="C95" s="119"/>
    </row>
    <row r="96" spans="2:7" s="116" customFormat="1" ht="14">
      <c r="C96" s="119"/>
    </row>
    <row r="97" spans="1:6" s="116" customFormat="1" ht="14">
      <c r="C97" s="119"/>
    </row>
    <row r="98" spans="1:6" s="116" customFormat="1" ht="14">
      <c r="C98" s="119"/>
    </row>
    <row r="99" spans="1:6" s="116" customFormat="1" ht="14">
      <c r="C99" s="119"/>
    </row>
    <row r="100" spans="1:6" s="116" customFormat="1" ht="14">
      <c r="C100" s="119"/>
    </row>
    <row r="101" spans="1:6" s="116" customFormat="1" ht="14">
      <c r="C101" s="119"/>
    </row>
    <row r="102" spans="1:6" s="116" customFormat="1" ht="14">
      <c r="C102" s="119"/>
    </row>
    <row r="103" spans="1:6" s="116" customFormat="1" ht="14">
      <c r="C103" s="119"/>
    </row>
    <row r="104" spans="1:6" s="116" customFormat="1" ht="14">
      <c r="C104" s="119"/>
    </row>
    <row r="105" spans="1:6" s="116" customFormat="1" ht="14">
      <c r="C105" s="119"/>
    </row>
    <row r="106" spans="1:6" s="116" customFormat="1" ht="14">
      <c r="C106" s="119"/>
    </row>
    <row r="107" spans="1:6" s="116" customFormat="1" ht="14">
      <c r="C107" s="119"/>
    </row>
    <row r="108" spans="1:6" s="116" customFormat="1" ht="14">
      <c r="C108" s="119"/>
    </row>
    <row r="109" spans="1:6" s="116" customFormat="1" ht="14">
      <c r="C109" s="119"/>
    </row>
    <row r="110" spans="1:6" s="116" customFormat="1" ht="14">
      <c r="C110" s="119"/>
    </row>
    <row r="111" spans="1:6" s="116" customFormat="1" thickBot="1">
      <c r="A111" s="1"/>
      <c r="B111" s="148" t="s">
        <v>52</v>
      </c>
      <c r="C111" s="148"/>
      <c r="D111" s="148"/>
    </row>
    <row r="112" spans="1:6" s="116" customFormat="1" ht="13.5" customHeight="1">
      <c r="A112" s="52"/>
      <c r="B112" s="25" t="s">
        <v>7</v>
      </c>
      <c r="C112" s="53" t="s">
        <v>7</v>
      </c>
      <c r="D112" s="27" t="s">
        <v>10</v>
      </c>
      <c r="E112" s="54" t="s">
        <v>8</v>
      </c>
      <c r="F112" s="54" t="s">
        <v>227</v>
      </c>
    </row>
    <row r="113" spans="1:8" s="116" customFormat="1" thickBot="1">
      <c r="A113" s="52"/>
      <c r="B113" s="29" t="s">
        <v>9</v>
      </c>
      <c r="C113" s="55" t="s">
        <v>9</v>
      </c>
      <c r="D113" s="56"/>
      <c r="E113" s="57" t="s">
        <v>196</v>
      </c>
      <c r="F113" s="57" t="s">
        <v>196</v>
      </c>
    </row>
    <row r="114" spans="1:8" s="116" customFormat="1" ht="3.5" customHeight="1">
      <c r="A114" s="58"/>
      <c r="B114" s="33"/>
      <c r="C114" s="33"/>
      <c r="D114" s="34"/>
      <c r="E114" s="35"/>
      <c r="F114" s="35"/>
    </row>
    <row r="115" spans="1:8" s="116" customFormat="1" ht="14">
      <c r="A115" s="59"/>
      <c r="B115" s="40">
        <v>411</v>
      </c>
      <c r="C115" s="45"/>
      <c r="D115" s="40" t="s">
        <v>53</v>
      </c>
      <c r="E115" s="39">
        <f>E116+E117+E118+E119+E120</f>
        <v>1454260</v>
      </c>
      <c r="F115" s="39">
        <f>F116+F117+F118+F119+F120</f>
        <v>1690540</v>
      </c>
      <c r="G115" s="134"/>
    </row>
    <row r="116" spans="1:8" s="116" customFormat="1" ht="14">
      <c r="A116" s="60"/>
      <c r="B116" s="44"/>
      <c r="C116" s="45" t="s">
        <v>54</v>
      </c>
      <c r="D116" s="44" t="s">
        <v>55</v>
      </c>
      <c r="E116" s="61">
        <f t="shared" ref="E116:F120" si="0">E196+E233+E265+E290+E313+E354+E411+E467+E498+E527+E554+E583+E609+E640+E666</f>
        <v>858200</v>
      </c>
      <c r="F116" s="61">
        <f t="shared" si="0"/>
        <v>1059750</v>
      </c>
      <c r="G116" s="134"/>
      <c r="H116" s="134"/>
    </row>
    <row r="117" spans="1:8" s="116" customFormat="1" ht="14">
      <c r="A117" s="60"/>
      <c r="B117" s="44"/>
      <c r="C117" s="45" t="s">
        <v>56</v>
      </c>
      <c r="D117" s="44" t="s">
        <v>57</v>
      </c>
      <c r="E117" s="46">
        <f t="shared" si="0"/>
        <v>117200</v>
      </c>
      <c r="F117" s="46">
        <f t="shared" si="0"/>
        <v>126740</v>
      </c>
      <c r="G117" s="134"/>
      <c r="H117" s="134"/>
    </row>
    <row r="118" spans="1:8" s="116" customFormat="1" ht="14">
      <c r="A118" s="60"/>
      <c r="B118" s="44"/>
      <c r="C118" s="45" t="s">
        <v>58</v>
      </c>
      <c r="D118" s="44" t="s">
        <v>59</v>
      </c>
      <c r="E118" s="46">
        <f t="shared" si="0"/>
        <v>307000</v>
      </c>
      <c r="F118" s="46">
        <f t="shared" si="0"/>
        <v>318500</v>
      </c>
      <c r="G118" s="134"/>
      <c r="H118" s="134"/>
    </row>
    <row r="119" spans="1:8" s="116" customFormat="1" ht="14">
      <c r="A119" s="60"/>
      <c r="B119" s="44"/>
      <c r="C119" s="45" t="s">
        <v>60</v>
      </c>
      <c r="D119" s="44" t="s">
        <v>61</v>
      </c>
      <c r="E119" s="46">
        <f t="shared" si="0"/>
        <v>157650</v>
      </c>
      <c r="F119" s="46">
        <f t="shared" si="0"/>
        <v>168720</v>
      </c>
      <c r="G119" s="134"/>
      <c r="H119" s="134"/>
    </row>
    <row r="120" spans="1:8" s="116" customFormat="1" ht="13" customHeight="1">
      <c r="A120" s="60"/>
      <c r="B120" s="44"/>
      <c r="C120" s="45" t="s">
        <v>62</v>
      </c>
      <c r="D120" s="44" t="s">
        <v>63</v>
      </c>
      <c r="E120" s="46">
        <f t="shared" si="0"/>
        <v>14210</v>
      </c>
      <c r="F120" s="46">
        <f t="shared" si="0"/>
        <v>16830</v>
      </c>
      <c r="G120" s="134"/>
      <c r="H120" s="134"/>
    </row>
    <row r="121" spans="1:8" s="116" customFormat="1" ht="14">
      <c r="A121" s="60"/>
      <c r="B121" s="40">
        <v>412</v>
      </c>
      <c r="C121" s="45"/>
      <c r="D121" s="40" t="s">
        <v>64</v>
      </c>
      <c r="E121" s="43">
        <f>E122</f>
        <v>68000</v>
      </c>
      <c r="F121" s="43">
        <f>F122</f>
        <v>68000</v>
      </c>
      <c r="G121" s="134"/>
    </row>
    <row r="122" spans="1:8" s="116" customFormat="1" ht="12.5" customHeight="1">
      <c r="A122" s="60"/>
      <c r="B122" s="44"/>
      <c r="C122" s="45" t="s">
        <v>65</v>
      </c>
      <c r="D122" s="44" t="s">
        <v>66</v>
      </c>
      <c r="E122" s="46">
        <f>E239</f>
        <v>68000</v>
      </c>
      <c r="F122" s="46">
        <f>F239</f>
        <v>68000</v>
      </c>
      <c r="G122" s="134"/>
    </row>
    <row r="123" spans="1:8" s="116" customFormat="1" ht="14">
      <c r="A123" s="60"/>
      <c r="B123" s="40">
        <v>413</v>
      </c>
      <c r="C123" s="45"/>
      <c r="D123" s="40" t="s">
        <v>67</v>
      </c>
      <c r="E123" s="43">
        <f>E124+E125+E126</f>
        <v>168000</v>
      </c>
      <c r="F123" s="43">
        <f>F124+F125+F126</f>
        <v>166800</v>
      </c>
      <c r="G123" s="134"/>
    </row>
    <row r="124" spans="1:8" s="116" customFormat="1" ht="14">
      <c r="A124" s="60"/>
      <c r="B124" s="44"/>
      <c r="C124" s="45" t="s">
        <v>68</v>
      </c>
      <c r="D124" s="44" t="s">
        <v>69</v>
      </c>
      <c r="E124" s="62">
        <f>E202+E241+E271+E296+E319+E360+E417+E473+E504+E533+E560+E589+E615+E646+E672+E320</f>
        <v>21700</v>
      </c>
      <c r="F124" s="62">
        <f>F202+F241+F271+F296+F319+F360+F417+F473+F504+F533+F560+F589+F615+F646+F672+F320</f>
        <v>22800</v>
      </c>
      <c r="G124" s="134"/>
      <c r="H124" s="134"/>
    </row>
    <row r="125" spans="1:8" s="116" customFormat="1" ht="14">
      <c r="A125" s="60"/>
      <c r="B125" s="44"/>
      <c r="C125" s="45" t="s">
        <v>70</v>
      </c>
      <c r="D125" s="44" t="s">
        <v>71</v>
      </c>
      <c r="E125" s="46">
        <f>E418+E474+E616</f>
        <v>129000</v>
      </c>
      <c r="F125" s="46">
        <f>F418+F474+F616</f>
        <v>129000</v>
      </c>
      <c r="G125" s="134"/>
    </row>
    <row r="126" spans="1:8" s="116" customFormat="1" ht="14">
      <c r="A126" s="60"/>
      <c r="B126" s="44"/>
      <c r="C126" s="45" t="s">
        <v>72</v>
      </c>
      <c r="D126" s="44" t="s">
        <v>73</v>
      </c>
      <c r="E126" s="46">
        <f>E203+E242+E272+E297+E321+E361+E419+E475+E505+E534+E561+E590+E617+E647+E673</f>
        <v>17300</v>
      </c>
      <c r="F126" s="46">
        <f>F203+F242+F272+F297+F321+F361+F419+F475+F505+F534+F561+F590+F617+F647+F673</f>
        <v>15000</v>
      </c>
      <c r="G126" s="134"/>
      <c r="H126" s="134"/>
    </row>
    <row r="127" spans="1:8" s="116" customFormat="1" ht="14">
      <c r="A127" s="60"/>
      <c r="B127" s="40">
        <v>414</v>
      </c>
      <c r="C127" s="45"/>
      <c r="D127" s="40" t="s">
        <v>74</v>
      </c>
      <c r="E127" s="43">
        <f>E128+E129+E130+E131+E132</f>
        <v>65330</v>
      </c>
      <c r="F127" s="43">
        <f>F128+F129+F130+F131+F132</f>
        <v>54170</v>
      </c>
      <c r="G127" s="134"/>
    </row>
    <row r="128" spans="1:8" s="116" customFormat="1" ht="14">
      <c r="A128" s="60"/>
      <c r="B128" s="44"/>
      <c r="C128" s="45" t="s">
        <v>75</v>
      </c>
      <c r="D128" s="44" t="s">
        <v>76</v>
      </c>
      <c r="E128" s="46">
        <f>E205+E244+E274+E299+E323+E363+E421+E477+E507+E536+E563+E592+E619+E649+E675</f>
        <v>12550</v>
      </c>
      <c r="F128" s="46">
        <f>F205+F244+F274+F299+F323+F363+F421+F477+F507+F536+F563+F592+F619+F649+F675</f>
        <v>7870</v>
      </c>
      <c r="G128" s="134"/>
    </row>
    <row r="129" spans="1:8" s="116" customFormat="1" ht="14">
      <c r="A129" s="60"/>
      <c r="B129" s="44"/>
      <c r="C129" s="45" t="s">
        <v>77</v>
      </c>
      <c r="D129" s="44" t="s">
        <v>78</v>
      </c>
      <c r="E129" s="46">
        <f>E206+E245+E275+E300+E324+E364+E422+E478+E508+E537+E564+E593+E620+E650+E676</f>
        <v>13800</v>
      </c>
      <c r="F129" s="46">
        <f>F206+F245+F275+F300+F324+F364+F422+F478+F508+F537+F564+F593+F620+F650+F676</f>
        <v>12700</v>
      </c>
      <c r="G129" s="134"/>
    </row>
    <row r="130" spans="1:8" s="116" customFormat="1" ht="13" customHeight="1">
      <c r="A130" s="60"/>
      <c r="B130" s="44"/>
      <c r="C130" s="45" t="s">
        <v>79</v>
      </c>
      <c r="D130" s="44" t="s">
        <v>80</v>
      </c>
      <c r="E130" s="46">
        <f>E207+E246+E276+E301+E325+E326+E365+E423+E424+E479+E509+E538+E565+E594+E621+E651+E677</f>
        <v>16180</v>
      </c>
      <c r="F130" s="46">
        <f>F207+F246+F276+F301+F325+F326+F365+F423+F424+F479+F509+F538+F565+F594+F621+F651+F677</f>
        <v>11800</v>
      </c>
      <c r="G130" s="134"/>
      <c r="H130" s="134"/>
    </row>
    <row r="131" spans="1:8" s="116" customFormat="1" ht="14">
      <c r="A131" s="60"/>
      <c r="B131" s="44"/>
      <c r="C131" s="45" t="s">
        <v>81</v>
      </c>
      <c r="D131" s="44" t="s">
        <v>82</v>
      </c>
      <c r="E131" s="46">
        <f>E425</f>
        <v>8000</v>
      </c>
      <c r="F131" s="46">
        <f>F425</f>
        <v>7000</v>
      </c>
      <c r="G131" s="134"/>
    </row>
    <row r="132" spans="1:8" s="116" customFormat="1" ht="13" customHeight="1">
      <c r="A132" s="60"/>
      <c r="B132" s="44"/>
      <c r="C132" s="45" t="s">
        <v>83</v>
      </c>
      <c r="D132" s="44" t="s">
        <v>84</v>
      </c>
      <c r="E132" s="46">
        <f>E327+E426</f>
        <v>14800</v>
      </c>
      <c r="F132" s="46">
        <f>F327+F426</f>
        <v>14800</v>
      </c>
      <c r="G132" s="134"/>
    </row>
    <row r="133" spans="1:8" s="116" customFormat="1" ht="14">
      <c r="A133" s="60"/>
      <c r="B133" s="40">
        <v>415</v>
      </c>
      <c r="C133" s="45"/>
      <c r="D133" s="40" t="s">
        <v>85</v>
      </c>
      <c r="E133" s="43">
        <f>E134+E135</f>
        <v>59150</v>
      </c>
      <c r="F133" s="43">
        <f>F134+F135</f>
        <v>57750</v>
      </c>
      <c r="G133" s="134"/>
    </row>
    <row r="134" spans="1:8" s="116" customFormat="1" ht="14">
      <c r="A134" s="60"/>
      <c r="B134" s="44"/>
      <c r="C134" s="45" t="s">
        <v>86</v>
      </c>
      <c r="D134" s="44" t="s">
        <v>87</v>
      </c>
      <c r="E134" s="46">
        <f>E481</f>
        <v>50000</v>
      </c>
      <c r="F134" s="46">
        <f>F481</f>
        <v>50000</v>
      </c>
      <c r="G134" s="134"/>
    </row>
    <row r="135" spans="1:8" s="116" customFormat="1" ht="14">
      <c r="A135" s="60"/>
      <c r="B135" s="44"/>
      <c r="C135" s="45" t="s">
        <v>88</v>
      </c>
      <c r="D135" s="44" t="s">
        <v>89</v>
      </c>
      <c r="E135" s="46">
        <f>E209+E210+E248+E249+E278+E303+E329+E428+E482+E511+E596+E623+E653+E679</f>
        <v>9150</v>
      </c>
      <c r="F135" s="46">
        <f>F209+F210+F248+F249+F278+F303+F329+F428+F482+F511+F596+F623+F653+F679</f>
        <v>7750</v>
      </c>
      <c r="G135" s="134"/>
    </row>
    <row r="136" spans="1:8" s="116" customFormat="1" ht="14">
      <c r="A136" s="60"/>
      <c r="B136" s="40">
        <v>416</v>
      </c>
      <c r="C136" s="45"/>
      <c r="D136" s="40" t="s">
        <v>90</v>
      </c>
      <c r="E136" s="43">
        <f>E137</f>
        <v>146200</v>
      </c>
      <c r="F136" s="43">
        <f>F137</f>
        <v>75000</v>
      </c>
      <c r="G136" s="134"/>
    </row>
    <row r="137" spans="1:8" s="116" customFormat="1" ht="14">
      <c r="A137" s="60"/>
      <c r="B137" s="44"/>
      <c r="C137" s="45" t="s">
        <v>91</v>
      </c>
      <c r="D137" s="44" t="s">
        <v>92</v>
      </c>
      <c r="E137" s="46">
        <f>E430</f>
        <v>146200</v>
      </c>
      <c r="F137" s="46">
        <f>F430</f>
        <v>75000</v>
      </c>
      <c r="G137" s="134"/>
    </row>
    <row r="138" spans="1:8" s="116" customFormat="1" ht="14">
      <c r="A138" s="60"/>
      <c r="B138" s="40">
        <v>418</v>
      </c>
      <c r="C138" s="45"/>
      <c r="D138" s="40" t="s">
        <v>93</v>
      </c>
      <c r="E138" s="43">
        <f>E139</f>
        <v>100000</v>
      </c>
      <c r="F138" s="43">
        <f>F139</f>
        <v>100000</v>
      </c>
      <c r="G138" s="134"/>
    </row>
    <row r="139" spans="1:8" s="116" customFormat="1" ht="14">
      <c r="A139" s="60"/>
      <c r="B139" s="44"/>
      <c r="C139" s="45" t="s">
        <v>94</v>
      </c>
      <c r="D139" s="44" t="s">
        <v>95</v>
      </c>
      <c r="E139" s="46">
        <f>E513+E432</f>
        <v>100000</v>
      </c>
      <c r="F139" s="46">
        <f>F513+F432</f>
        <v>100000</v>
      </c>
      <c r="G139" s="134"/>
    </row>
    <row r="140" spans="1:8" s="116" customFormat="1" ht="14">
      <c r="A140" s="60"/>
      <c r="B140" s="40">
        <v>419</v>
      </c>
      <c r="C140" s="45"/>
      <c r="D140" s="40" t="s">
        <v>96</v>
      </c>
      <c r="E140" s="43">
        <f>E141+E142</f>
        <v>114340</v>
      </c>
      <c r="F140" s="43">
        <f>F141+F142</f>
        <v>94400</v>
      </c>
      <c r="G140" s="134"/>
    </row>
    <row r="141" spans="1:8" s="116" customFormat="1" ht="14">
      <c r="A141" s="60"/>
      <c r="B141" s="44"/>
      <c r="C141" s="45" t="s">
        <v>97</v>
      </c>
      <c r="D141" s="44" t="s">
        <v>98</v>
      </c>
      <c r="E141" s="46">
        <f>E434+E625</f>
        <v>12240</v>
      </c>
      <c r="F141" s="46">
        <f>F434+F625</f>
        <v>9800</v>
      </c>
      <c r="G141" s="134"/>
    </row>
    <row r="142" spans="1:8" s="116" customFormat="1" ht="14">
      <c r="A142" s="60"/>
      <c r="B142" s="44"/>
      <c r="C142" s="45" t="s">
        <v>99</v>
      </c>
      <c r="D142" s="44" t="s">
        <v>96</v>
      </c>
      <c r="E142" s="63">
        <f>E212+E213+E251+E331+E435+E484+E252</f>
        <v>102100</v>
      </c>
      <c r="F142" s="63">
        <f>F212+F213+F251+F331+F435+F484+F252</f>
        <v>84600</v>
      </c>
      <c r="G142" s="134"/>
    </row>
    <row r="143" spans="1:8" s="116" customFormat="1" ht="14">
      <c r="A143" s="64"/>
      <c r="B143" s="40">
        <v>421</v>
      </c>
      <c r="C143" s="45"/>
      <c r="D143" s="40" t="s">
        <v>100</v>
      </c>
      <c r="E143" s="43">
        <f>E144</f>
        <v>1500</v>
      </c>
      <c r="F143" s="43">
        <f>F144</f>
        <v>1500</v>
      </c>
      <c r="G143" s="134"/>
    </row>
    <row r="144" spans="1:8" s="116" customFormat="1" ht="12" customHeight="1">
      <c r="A144" s="64"/>
      <c r="B144" s="44"/>
      <c r="C144" s="45" t="s">
        <v>101</v>
      </c>
      <c r="D144" s="44" t="s">
        <v>102</v>
      </c>
      <c r="E144" s="46">
        <f>E333</f>
        <v>1500</v>
      </c>
      <c r="F144" s="46">
        <f>F333</f>
        <v>1500</v>
      </c>
      <c r="G144" s="134"/>
    </row>
    <row r="145" spans="1:7" s="116" customFormat="1" ht="14">
      <c r="A145" s="64"/>
      <c r="B145" s="40">
        <v>422</v>
      </c>
      <c r="C145" s="65"/>
      <c r="D145" s="40" t="s">
        <v>103</v>
      </c>
      <c r="E145" s="43">
        <f>E146</f>
        <v>50000</v>
      </c>
      <c r="F145" s="43">
        <f>F146</f>
        <v>50000</v>
      </c>
      <c r="G145" s="134"/>
    </row>
    <row r="146" spans="1:7" s="116" customFormat="1" ht="14">
      <c r="A146" s="64"/>
      <c r="B146" s="44"/>
      <c r="C146" s="45" t="s">
        <v>104</v>
      </c>
      <c r="D146" s="44" t="s">
        <v>105</v>
      </c>
      <c r="E146" s="46">
        <f>E437</f>
        <v>50000</v>
      </c>
      <c r="F146" s="46">
        <f>F437</f>
        <v>50000</v>
      </c>
      <c r="G146" s="134"/>
    </row>
    <row r="147" spans="1:7" s="116" customFormat="1" ht="14">
      <c r="A147" s="64"/>
      <c r="B147" s="40">
        <v>431</v>
      </c>
      <c r="C147" s="45"/>
      <c r="D147" s="40" t="s">
        <v>106</v>
      </c>
      <c r="E147" s="43">
        <f>E148+E149+E150+E151+E152+E153</f>
        <v>1467757.78</v>
      </c>
      <c r="F147" s="43">
        <f>F148+F149+F150+F151+F152+F153</f>
        <v>1666478.86</v>
      </c>
      <c r="G147" s="134"/>
    </row>
    <row r="148" spans="1:7" s="116" customFormat="1" ht="14">
      <c r="A148" s="60"/>
      <c r="B148" s="44"/>
      <c r="C148" s="45" t="s">
        <v>107</v>
      </c>
      <c r="D148" s="44" t="s">
        <v>108</v>
      </c>
      <c r="E148" s="46">
        <f>E215+E335+E439+E440+E441+E442+E443+E444+E445+E446+E447+E448</f>
        <v>1131000</v>
      </c>
      <c r="F148" s="46">
        <f>F215+F335+F439+F440+F441+F442+F443+F444+F445+F446+F447+F448</f>
        <v>1267600</v>
      </c>
      <c r="G148" s="134"/>
    </row>
    <row r="149" spans="1:7" s="116" customFormat="1" ht="13.5" customHeight="1">
      <c r="A149" s="60"/>
      <c r="B149" s="44"/>
      <c r="C149" s="45" t="s">
        <v>109</v>
      </c>
      <c r="D149" s="44" t="s">
        <v>110</v>
      </c>
      <c r="E149" s="46">
        <f>E336</f>
        <v>15000</v>
      </c>
      <c r="F149" s="46">
        <f>F336</f>
        <v>15000</v>
      </c>
      <c r="G149" s="134"/>
    </row>
    <row r="150" spans="1:7" s="116" customFormat="1" ht="14">
      <c r="A150" s="60"/>
      <c r="B150" s="44"/>
      <c r="C150" s="45" t="s">
        <v>111</v>
      </c>
      <c r="D150" s="44" t="s">
        <v>112</v>
      </c>
      <c r="E150" s="46">
        <f>E254+E337+E216</f>
        <v>86757.78</v>
      </c>
      <c r="F150" s="46">
        <f>F254+F337+F216</f>
        <v>75378.86</v>
      </c>
      <c r="G150" s="134"/>
    </row>
    <row r="151" spans="1:7" s="116" customFormat="1" ht="14">
      <c r="A151" s="60"/>
      <c r="B151" s="44"/>
      <c r="C151" s="45" t="s">
        <v>113</v>
      </c>
      <c r="D151" s="44" t="s">
        <v>114</v>
      </c>
      <c r="E151" s="46">
        <f>E217</f>
        <v>58000</v>
      </c>
      <c r="F151" s="46">
        <f>F217</f>
        <v>70000</v>
      </c>
      <c r="G151" s="134"/>
    </row>
    <row r="152" spans="1:7" s="116" customFormat="1" ht="14">
      <c r="A152" s="60"/>
      <c r="B152" s="44"/>
      <c r="C152" s="45" t="s">
        <v>115</v>
      </c>
      <c r="D152" s="44" t="s">
        <v>116</v>
      </c>
      <c r="E152" s="46">
        <f>E218+E219+E220</f>
        <v>37000</v>
      </c>
      <c r="F152" s="46">
        <f>F218+F219+F220</f>
        <v>26000</v>
      </c>
      <c r="G152" s="134"/>
    </row>
    <row r="153" spans="1:7" s="116" customFormat="1" ht="13.5" customHeight="1">
      <c r="A153" s="60"/>
      <c r="B153" s="44"/>
      <c r="C153" s="45" t="s">
        <v>117</v>
      </c>
      <c r="D153" s="44" t="s">
        <v>118</v>
      </c>
      <c r="E153" s="46">
        <f>E338+E339+E340</f>
        <v>140000</v>
      </c>
      <c r="F153" s="46">
        <f>F338+F339+F340</f>
        <v>212500</v>
      </c>
      <c r="G153" s="134"/>
    </row>
    <row r="154" spans="1:7" s="116" customFormat="1" ht="14">
      <c r="A154" s="60"/>
      <c r="B154" s="40">
        <v>432</v>
      </c>
      <c r="C154" s="45"/>
      <c r="D154" s="40" t="s">
        <v>119</v>
      </c>
      <c r="E154" s="43">
        <f>E155</f>
        <v>175000</v>
      </c>
      <c r="F154" s="43">
        <f>F155</f>
        <v>230000</v>
      </c>
      <c r="G154" s="134"/>
    </row>
    <row r="155" spans="1:7" s="116" customFormat="1" ht="14">
      <c r="A155" s="60"/>
      <c r="B155" s="44"/>
      <c r="C155" s="45" t="s">
        <v>120</v>
      </c>
      <c r="D155" s="44" t="s">
        <v>121</v>
      </c>
      <c r="E155" s="46">
        <f>E486+E487+E488</f>
        <v>175000</v>
      </c>
      <c r="F155" s="46">
        <f>F486+F487+F488</f>
        <v>230000</v>
      </c>
      <c r="G155" s="134"/>
    </row>
    <row r="156" spans="1:7" s="116" customFormat="1" ht="14">
      <c r="A156" s="64"/>
      <c r="B156" s="40">
        <v>441</v>
      </c>
      <c r="C156" s="45"/>
      <c r="D156" s="40" t="s">
        <v>122</v>
      </c>
      <c r="E156" s="43">
        <f>E157+E158+E159</f>
        <v>1026262.22</v>
      </c>
      <c r="F156" s="43">
        <f>F157+F158+F159</f>
        <v>619361.14</v>
      </c>
      <c r="G156" s="134"/>
    </row>
    <row r="157" spans="1:7" s="116" customFormat="1" ht="14">
      <c r="A157" s="60"/>
      <c r="B157" s="44"/>
      <c r="C157" s="45" t="s">
        <v>123</v>
      </c>
      <c r="D157" s="44" t="s">
        <v>124</v>
      </c>
      <c r="E157" s="46">
        <f>E699+E700</f>
        <v>966262.22</v>
      </c>
      <c r="F157" s="46">
        <f>F699+F700</f>
        <v>564361.14</v>
      </c>
      <c r="G157" s="134"/>
    </row>
    <row r="158" spans="1:7" s="116" customFormat="1" ht="14">
      <c r="A158" s="60"/>
      <c r="B158" s="44"/>
      <c r="C158" s="45" t="s">
        <v>125</v>
      </c>
      <c r="D158" s="44" t="s">
        <v>126</v>
      </c>
      <c r="E158" s="46">
        <f>E704</f>
        <v>30000</v>
      </c>
      <c r="F158" s="46">
        <f>F704</f>
        <v>15000</v>
      </c>
      <c r="G158" s="134"/>
    </row>
    <row r="159" spans="1:7" s="116" customFormat="1" ht="14">
      <c r="A159" s="60"/>
      <c r="B159" s="44"/>
      <c r="C159" s="45" t="s">
        <v>127</v>
      </c>
      <c r="D159" s="66" t="s">
        <v>128</v>
      </c>
      <c r="E159" s="46">
        <f>E702</f>
        <v>30000</v>
      </c>
      <c r="F159" s="46">
        <f>F702</f>
        <v>40000</v>
      </c>
      <c r="G159" s="134"/>
    </row>
    <row r="160" spans="1:7" s="116" customFormat="1" ht="14">
      <c r="A160" s="64"/>
      <c r="B160" s="40">
        <v>461</v>
      </c>
      <c r="C160" s="65"/>
      <c r="D160" s="40" t="s">
        <v>129</v>
      </c>
      <c r="E160" s="43">
        <f>E161</f>
        <v>826200</v>
      </c>
      <c r="F160" s="43">
        <f>F161</f>
        <v>430000</v>
      </c>
      <c r="G160" s="134"/>
    </row>
    <row r="161" spans="1:7" s="116" customFormat="1" ht="14">
      <c r="A161" s="60"/>
      <c r="B161" s="44"/>
      <c r="C161" s="45" t="s">
        <v>130</v>
      </c>
      <c r="D161" s="44" t="s">
        <v>217</v>
      </c>
      <c r="E161" s="46">
        <f>E450</f>
        <v>826200</v>
      </c>
      <c r="F161" s="46">
        <f>F450</f>
        <v>430000</v>
      </c>
      <c r="G161" s="134"/>
    </row>
    <row r="162" spans="1:7" s="116" customFormat="1" ht="12.5" customHeight="1">
      <c r="A162" s="60"/>
      <c r="B162" s="40">
        <v>463</v>
      </c>
      <c r="C162" s="45"/>
      <c r="D162" s="40" t="s">
        <v>131</v>
      </c>
      <c r="E162" s="43">
        <f>E163+E164</f>
        <v>2289000</v>
      </c>
      <c r="F162" s="43">
        <f>F163+F164</f>
        <v>1500000</v>
      </c>
      <c r="G162" s="134"/>
    </row>
    <row r="163" spans="1:7" s="116" customFormat="1" ht="14">
      <c r="A163" s="60"/>
      <c r="B163" s="44"/>
      <c r="C163" s="45" t="s">
        <v>203</v>
      </c>
      <c r="D163" s="44" t="s">
        <v>131</v>
      </c>
      <c r="E163" s="46">
        <f>E222+E256+E280+E305+E342+E452+E490+E515+E540+E598+E627+E655</f>
        <v>2189000</v>
      </c>
      <c r="F163" s="46">
        <f>F222+F256+F280+F305+F342+F452+F490+F515+F540+F598+F627+F655</f>
        <v>1400000</v>
      </c>
      <c r="G163" s="134"/>
    </row>
    <row r="164" spans="1:7" s="116" customFormat="1" ht="14">
      <c r="A164" s="60"/>
      <c r="B164" s="44"/>
      <c r="C164" s="45" t="s">
        <v>220</v>
      </c>
      <c r="D164" s="44" t="s">
        <v>221</v>
      </c>
      <c r="E164" s="46">
        <f>E541</f>
        <v>100000</v>
      </c>
      <c r="F164" s="46">
        <f>F541</f>
        <v>100000</v>
      </c>
      <c r="G164" s="134"/>
    </row>
    <row r="165" spans="1:7" s="116" customFormat="1" ht="14">
      <c r="A165" s="60"/>
      <c r="B165" s="38">
        <v>471</v>
      </c>
      <c r="C165" s="45"/>
      <c r="D165" s="40" t="s">
        <v>132</v>
      </c>
      <c r="E165" s="43">
        <f>E166</f>
        <v>50000</v>
      </c>
      <c r="F165" s="43">
        <f>F166</f>
        <v>80000</v>
      </c>
      <c r="G165" s="134"/>
    </row>
    <row r="166" spans="1:7" s="116" customFormat="1" ht="14">
      <c r="A166" s="60"/>
      <c r="B166" s="38"/>
      <c r="C166" s="45" t="s">
        <v>133</v>
      </c>
      <c r="D166" s="44" t="s">
        <v>132</v>
      </c>
      <c r="E166" s="46">
        <f>E454</f>
        <v>50000</v>
      </c>
      <c r="F166" s="46">
        <f>F454</f>
        <v>80000</v>
      </c>
      <c r="G166" s="134"/>
    </row>
    <row r="167" spans="1:7" s="116" customFormat="1" ht="14">
      <c r="A167" s="60"/>
      <c r="B167" s="38">
        <v>472</v>
      </c>
      <c r="C167" s="45"/>
      <c r="D167" s="40" t="s">
        <v>134</v>
      </c>
      <c r="E167" s="43">
        <f>E168</f>
        <v>20000</v>
      </c>
      <c r="F167" s="43">
        <f>F168</f>
        <v>20000</v>
      </c>
      <c r="G167" s="134"/>
    </row>
    <row r="168" spans="1:7" s="116" customFormat="1" ht="12.5" customHeight="1">
      <c r="A168" s="60"/>
      <c r="B168" s="38"/>
      <c r="C168" s="45" t="s">
        <v>135</v>
      </c>
      <c r="D168" s="44" t="s">
        <v>134</v>
      </c>
      <c r="E168" s="46">
        <f>E456</f>
        <v>20000</v>
      </c>
      <c r="F168" s="46">
        <f>F456</f>
        <v>20000</v>
      </c>
      <c r="G168" s="134"/>
    </row>
    <row r="169" spans="1:7" s="116" customFormat="1" ht="14.5" customHeight="1">
      <c r="A169" s="60"/>
      <c r="B169" s="44"/>
      <c r="C169" s="45"/>
      <c r="D169" s="42" t="s">
        <v>136</v>
      </c>
      <c r="E169" s="43">
        <f>E115+E121+E123+E127+E133++E136+E138+E140+E143+E145+E147+E154+E156+E160+E162+E165+E167</f>
        <v>8081000</v>
      </c>
      <c r="F169" s="43">
        <f>F115+F121+F123+F127+F133++F136+F138+F140+F143+F145+F147+F154+F156+F160+F162+F165+F167</f>
        <v>6904000</v>
      </c>
      <c r="G169" s="134"/>
    </row>
    <row r="170" spans="1:7" s="116" customFormat="1" ht="14">
      <c r="A170" s="60"/>
      <c r="B170" s="51"/>
      <c r="C170" s="67"/>
      <c r="D170" s="68"/>
      <c r="E170" s="69"/>
      <c r="F170" s="137">
        <v>3</v>
      </c>
    </row>
    <row r="171" spans="1:7" s="116" customFormat="1" ht="15.5">
      <c r="A171" s="1"/>
      <c r="B171" s="60"/>
      <c r="C171" s="70"/>
      <c r="D171" s="60"/>
      <c r="E171" s="14"/>
    </row>
    <row r="172" spans="1:7" s="116" customFormat="1" ht="15.5">
      <c r="A172" s="1"/>
      <c r="B172" s="60"/>
      <c r="C172" s="70"/>
      <c r="D172" s="60"/>
      <c r="E172" s="14"/>
    </row>
    <row r="173" spans="1:7" s="116" customFormat="1" ht="15.5">
      <c r="A173" s="1"/>
      <c r="B173" s="60"/>
      <c r="C173" s="52"/>
      <c r="D173" s="60"/>
      <c r="E173" s="71"/>
    </row>
    <row r="174" spans="1:7" s="120" customFormat="1" ht="15.5">
      <c r="A174" s="5" t="s">
        <v>242</v>
      </c>
      <c r="B174" s="71"/>
      <c r="C174" s="70"/>
      <c r="D174" s="71"/>
      <c r="E174" s="71"/>
    </row>
    <row r="175" spans="1:7" s="116" customFormat="1" ht="15.5">
      <c r="A175" s="114"/>
      <c r="B175" s="114"/>
      <c r="C175" s="114"/>
      <c r="D175" s="71"/>
      <c r="E175" s="72"/>
    </row>
    <row r="176" spans="1:7" s="116" customFormat="1" ht="15.5">
      <c r="A176" s="114"/>
      <c r="B176" s="114"/>
      <c r="C176" s="114"/>
      <c r="D176" s="71" t="s">
        <v>253</v>
      </c>
      <c r="E176" s="72"/>
    </row>
    <row r="177" spans="1:6" s="116" customFormat="1" ht="15.5">
      <c r="A177" s="114"/>
      <c r="B177" s="114"/>
      <c r="C177" s="114"/>
      <c r="D177" s="71"/>
      <c r="E177" s="72"/>
    </row>
    <row r="178" spans="1:6" s="116" customFormat="1" ht="15.5">
      <c r="A178" s="114"/>
      <c r="B178" s="114"/>
      <c r="C178" s="114"/>
      <c r="D178" s="71"/>
      <c r="E178" s="72"/>
    </row>
    <row r="179" spans="1:6" s="116" customFormat="1" ht="15.5">
      <c r="A179" s="114" t="s">
        <v>240</v>
      </c>
      <c r="B179" s="114"/>
      <c r="C179" s="114"/>
      <c r="D179" s="71"/>
      <c r="E179" s="72"/>
    </row>
    <row r="180" spans="1:6" s="116" customFormat="1" ht="15.5">
      <c r="A180" s="114"/>
      <c r="B180" s="114"/>
      <c r="C180" s="114"/>
      <c r="D180" s="71"/>
      <c r="E180" s="72"/>
    </row>
    <row r="181" spans="1:6" s="116" customFormat="1" ht="15.5">
      <c r="A181" s="114" t="s">
        <v>257</v>
      </c>
      <c r="B181" s="114"/>
      <c r="C181" s="114"/>
      <c r="D181" s="71"/>
      <c r="E181" s="72"/>
    </row>
    <row r="182" spans="1:6" s="116" customFormat="1" ht="15.5">
      <c r="A182" s="5" t="s">
        <v>241</v>
      </c>
      <c r="B182" s="1"/>
      <c r="C182" s="70"/>
      <c r="D182" s="71"/>
      <c r="E182" s="72"/>
    </row>
    <row r="183" spans="1:6" s="116" customFormat="1" ht="14">
      <c r="A183" s="1"/>
      <c r="B183" s="14"/>
      <c r="C183" s="24"/>
      <c r="D183" s="14"/>
      <c r="E183" s="74"/>
    </row>
    <row r="184" spans="1:6" s="116" customFormat="1" ht="14">
      <c r="A184" s="1"/>
      <c r="B184" s="51"/>
      <c r="C184" s="67"/>
      <c r="D184" s="75"/>
    </row>
    <row r="185" spans="1:6" s="116" customFormat="1" ht="15">
      <c r="A185" s="1"/>
      <c r="B185" s="51"/>
      <c r="C185" s="67"/>
      <c r="D185" s="76" t="s">
        <v>137</v>
      </c>
    </row>
    <row r="186" spans="1:6" s="116" customFormat="1" ht="15">
      <c r="A186" s="1"/>
      <c r="B186" s="51"/>
      <c r="C186" s="67"/>
      <c r="D186" s="76"/>
    </row>
    <row r="187" spans="1:6" s="116" customFormat="1" ht="15">
      <c r="A187" s="1"/>
      <c r="B187" s="51"/>
      <c r="C187" s="67"/>
      <c r="D187" s="76"/>
    </row>
    <row r="188" spans="1:6" s="116" customFormat="1" ht="15">
      <c r="A188" s="1"/>
      <c r="B188" s="51"/>
      <c r="C188" s="67"/>
      <c r="D188" s="76"/>
    </row>
    <row r="189" spans="1:6" s="116" customFormat="1" ht="14">
      <c r="A189" s="1"/>
      <c r="B189" s="51"/>
      <c r="C189" s="67"/>
      <c r="D189" s="75"/>
    </row>
    <row r="190" spans="1:6" s="116" customFormat="1" ht="15">
      <c r="A190" s="142" t="s">
        <v>138</v>
      </c>
      <c r="B190" s="142"/>
      <c r="C190" s="142"/>
      <c r="D190" s="142"/>
    </row>
    <row r="191" spans="1:6" s="116" customFormat="1" ht="18.5" thickBot="1">
      <c r="A191" s="1"/>
      <c r="B191" s="14"/>
      <c r="C191" s="121"/>
      <c r="D191" s="115"/>
    </row>
    <row r="192" spans="1:6" s="116" customFormat="1" ht="14">
      <c r="A192" s="77" t="s">
        <v>139</v>
      </c>
      <c r="B192" s="78" t="s">
        <v>7</v>
      </c>
      <c r="C192" s="26" t="s">
        <v>7</v>
      </c>
      <c r="D192" s="27" t="s">
        <v>10</v>
      </c>
      <c r="E192" s="54" t="s">
        <v>8</v>
      </c>
      <c r="F192" s="54" t="s">
        <v>227</v>
      </c>
    </row>
    <row r="193" spans="1:6" s="116" customFormat="1" thickBot="1">
      <c r="A193" s="79" t="s">
        <v>9</v>
      </c>
      <c r="B193" s="80" t="s">
        <v>9</v>
      </c>
      <c r="C193" s="30" t="s">
        <v>9</v>
      </c>
      <c r="D193" s="56"/>
      <c r="E193" s="57" t="s">
        <v>196</v>
      </c>
      <c r="F193" s="57" t="s">
        <v>196</v>
      </c>
    </row>
    <row r="194" spans="1:6" s="116" customFormat="1" ht="14">
      <c r="A194" s="81" t="s">
        <v>140</v>
      </c>
      <c r="B194" s="82"/>
      <c r="C194" s="33"/>
      <c r="D194" s="66"/>
      <c r="E194" s="122"/>
      <c r="F194" s="122"/>
    </row>
    <row r="195" spans="1:6" s="116" customFormat="1" ht="14">
      <c r="A195" s="83"/>
      <c r="B195" s="40">
        <v>411</v>
      </c>
      <c r="C195" s="45"/>
      <c r="D195" s="40" t="s">
        <v>53</v>
      </c>
      <c r="E195" s="43">
        <f>SUM(E196+E197+E198+E199+E200)</f>
        <v>133100</v>
      </c>
      <c r="F195" s="43">
        <f>F196+F197+F198+F199+F200</f>
        <v>170400</v>
      </c>
    </row>
    <row r="196" spans="1:6" s="116" customFormat="1" ht="14">
      <c r="A196" s="83"/>
      <c r="B196" s="44"/>
      <c r="C196" s="45" t="s">
        <v>54</v>
      </c>
      <c r="D196" s="44" t="s">
        <v>55</v>
      </c>
      <c r="E196" s="46">
        <v>79800</v>
      </c>
      <c r="F196" s="46">
        <v>115000</v>
      </c>
    </row>
    <row r="197" spans="1:6" s="116" customFormat="1" ht="14">
      <c r="A197" s="83"/>
      <c r="B197" s="44"/>
      <c r="C197" s="45" t="s">
        <v>56</v>
      </c>
      <c r="D197" s="44" t="s">
        <v>57</v>
      </c>
      <c r="E197" s="46">
        <v>11000</v>
      </c>
      <c r="F197" s="46">
        <v>12100</v>
      </c>
    </row>
    <row r="198" spans="1:6" s="116" customFormat="1" ht="14">
      <c r="A198" s="83"/>
      <c r="B198" s="44"/>
      <c r="C198" s="45" t="s">
        <v>58</v>
      </c>
      <c r="D198" s="44" t="s">
        <v>59</v>
      </c>
      <c r="E198" s="46">
        <v>28600</v>
      </c>
      <c r="F198" s="46">
        <v>28900</v>
      </c>
    </row>
    <row r="199" spans="1:6" s="116" customFormat="1" ht="14">
      <c r="A199" s="83"/>
      <c r="B199" s="44"/>
      <c r="C199" s="45" t="s">
        <v>60</v>
      </c>
      <c r="D199" s="44" t="s">
        <v>61</v>
      </c>
      <c r="E199" s="46">
        <v>12300</v>
      </c>
      <c r="F199" s="46">
        <v>12800</v>
      </c>
    </row>
    <row r="200" spans="1:6" s="116" customFormat="1" ht="14">
      <c r="A200" s="83"/>
      <c r="B200" s="44"/>
      <c r="C200" s="45" t="s">
        <v>62</v>
      </c>
      <c r="D200" s="44" t="s">
        <v>63</v>
      </c>
      <c r="E200" s="46">
        <v>1400</v>
      </c>
      <c r="F200" s="46">
        <v>1600</v>
      </c>
    </row>
    <row r="201" spans="1:6" s="116" customFormat="1" ht="14">
      <c r="A201" s="83"/>
      <c r="B201" s="40">
        <v>413</v>
      </c>
      <c r="C201" s="45"/>
      <c r="D201" s="40" t="s">
        <v>67</v>
      </c>
      <c r="E201" s="43">
        <f>SUM(E202+E203)</f>
        <v>5000</v>
      </c>
      <c r="F201" s="43">
        <f>F202+F203</f>
        <v>4500</v>
      </c>
    </row>
    <row r="202" spans="1:6" s="116" customFormat="1" ht="14">
      <c r="A202" s="83"/>
      <c r="B202" s="44"/>
      <c r="C202" s="45" t="s">
        <v>68</v>
      </c>
      <c r="D202" s="44" t="s">
        <v>69</v>
      </c>
      <c r="E202" s="46">
        <v>2000</v>
      </c>
      <c r="F202" s="46">
        <v>2000</v>
      </c>
    </row>
    <row r="203" spans="1:6" s="116" customFormat="1" ht="14">
      <c r="A203" s="83"/>
      <c r="B203" s="44"/>
      <c r="C203" s="45" t="s">
        <v>72</v>
      </c>
      <c r="D203" s="44" t="s">
        <v>141</v>
      </c>
      <c r="E203" s="46">
        <v>3000</v>
      </c>
      <c r="F203" s="46">
        <v>2500</v>
      </c>
    </row>
    <row r="204" spans="1:6" s="116" customFormat="1" ht="14">
      <c r="A204" s="83"/>
      <c r="B204" s="40">
        <v>414</v>
      </c>
      <c r="C204" s="45"/>
      <c r="D204" s="40" t="s">
        <v>74</v>
      </c>
      <c r="E204" s="43">
        <f>E205+E206+E207</f>
        <v>12500</v>
      </c>
      <c r="F204" s="43">
        <f>F205+F206+F207</f>
        <v>9200</v>
      </c>
    </row>
    <row r="205" spans="1:6" s="116" customFormat="1" ht="14">
      <c r="A205" s="83"/>
      <c r="B205" s="44"/>
      <c r="C205" s="45" t="s">
        <v>75</v>
      </c>
      <c r="D205" s="44" t="s">
        <v>76</v>
      </c>
      <c r="E205" s="46">
        <v>3500</v>
      </c>
      <c r="F205" s="46">
        <v>1500</v>
      </c>
    </row>
    <row r="206" spans="1:6" s="116" customFormat="1" ht="14">
      <c r="A206" s="83"/>
      <c r="B206" s="44"/>
      <c r="C206" s="45" t="s">
        <v>77</v>
      </c>
      <c r="D206" s="44" t="s">
        <v>78</v>
      </c>
      <c r="E206" s="46">
        <v>6000</v>
      </c>
      <c r="F206" s="46">
        <v>6000</v>
      </c>
    </row>
    <row r="207" spans="1:6" s="116" customFormat="1" ht="14">
      <c r="A207" s="83"/>
      <c r="B207" s="44"/>
      <c r="C207" s="45" t="s">
        <v>79</v>
      </c>
      <c r="D207" s="44" t="s">
        <v>142</v>
      </c>
      <c r="E207" s="46">
        <v>3000</v>
      </c>
      <c r="F207" s="46">
        <v>1700</v>
      </c>
    </row>
    <row r="208" spans="1:6" s="116" customFormat="1" ht="14">
      <c r="A208" s="83"/>
      <c r="B208" s="40">
        <v>415</v>
      </c>
      <c r="C208" s="45"/>
      <c r="D208" s="40" t="s">
        <v>85</v>
      </c>
      <c r="E208" s="43">
        <f>SUM(E209+E210)</f>
        <v>1650</v>
      </c>
      <c r="F208" s="43">
        <f>F209+F210</f>
        <v>1100</v>
      </c>
    </row>
    <row r="209" spans="1:6" s="116" customFormat="1" ht="14">
      <c r="A209" s="83"/>
      <c r="B209" s="44"/>
      <c r="C209" s="45" t="s">
        <v>88</v>
      </c>
      <c r="D209" s="44" t="s">
        <v>143</v>
      </c>
      <c r="E209" s="46">
        <v>150</v>
      </c>
      <c r="F209" s="46">
        <v>100</v>
      </c>
    </row>
    <row r="210" spans="1:6" s="116" customFormat="1" ht="14">
      <c r="A210" s="83"/>
      <c r="B210" s="44"/>
      <c r="C210" s="45" t="s">
        <v>88</v>
      </c>
      <c r="D210" s="44" t="s">
        <v>144</v>
      </c>
      <c r="E210" s="63">
        <v>1500</v>
      </c>
      <c r="F210" s="63">
        <v>1000</v>
      </c>
    </row>
    <row r="211" spans="1:6" s="116" customFormat="1" ht="14">
      <c r="A211" s="83"/>
      <c r="B211" s="40">
        <v>419</v>
      </c>
      <c r="C211" s="45"/>
      <c r="D211" s="40" t="s">
        <v>96</v>
      </c>
      <c r="E211" s="84">
        <f>E212+E213</f>
        <v>17500</v>
      </c>
      <c r="F211" s="84">
        <f>F212+F213</f>
        <v>17000</v>
      </c>
    </row>
    <row r="212" spans="1:6" s="116" customFormat="1" ht="14">
      <c r="A212" s="83"/>
      <c r="B212" s="44"/>
      <c r="C212" s="45" t="s">
        <v>99</v>
      </c>
      <c r="D212" s="44" t="s">
        <v>96</v>
      </c>
      <c r="E212" s="63">
        <v>1500</v>
      </c>
      <c r="F212" s="63">
        <v>1000</v>
      </c>
    </row>
    <row r="213" spans="1:6" s="116" customFormat="1" ht="14">
      <c r="A213" s="83"/>
      <c r="B213" s="44"/>
      <c r="C213" s="45" t="s">
        <v>99</v>
      </c>
      <c r="D213" s="44" t="s">
        <v>200</v>
      </c>
      <c r="E213" s="63">
        <v>16000</v>
      </c>
      <c r="F213" s="63">
        <v>16000</v>
      </c>
    </row>
    <row r="214" spans="1:6" s="116" customFormat="1" ht="14">
      <c r="A214" s="83"/>
      <c r="B214" s="40">
        <v>431</v>
      </c>
      <c r="C214" s="45"/>
      <c r="D214" s="40" t="s">
        <v>46</v>
      </c>
      <c r="E214" s="43">
        <f>SUM(E217+E220+E215+E218+E216+E219)</f>
        <v>106000</v>
      </c>
      <c r="F214" s="43">
        <f>F215+F216+F217+F218+F219+F220</f>
        <v>103000</v>
      </c>
    </row>
    <row r="215" spans="1:6" s="116" customFormat="1" ht="14">
      <c r="A215" s="83"/>
      <c r="B215" s="40"/>
      <c r="C215" s="45" t="s">
        <v>107</v>
      </c>
      <c r="D215" s="44" t="s">
        <v>145</v>
      </c>
      <c r="E215" s="46">
        <v>4000</v>
      </c>
      <c r="F215" s="46">
        <v>3000</v>
      </c>
    </row>
    <row r="216" spans="1:6" s="116" customFormat="1" ht="14">
      <c r="A216" s="83"/>
      <c r="B216" s="40"/>
      <c r="C216" s="45" t="s">
        <v>111</v>
      </c>
      <c r="D216" s="44" t="s">
        <v>146</v>
      </c>
      <c r="E216" s="46">
        <v>7000</v>
      </c>
      <c r="F216" s="46">
        <v>4000</v>
      </c>
    </row>
    <row r="217" spans="1:6" s="116" customFormat="1" ht="14">
      <c r="A217" s="83"/>
      <c r="B217" s="44"/>
      <c r="C217" s="45" t="s">
        <v>113</v>
      </c>
      <c r="D217" s="44" t="s">
        <v>148</v>
      </c>
      <c r="E217" s="46">
        <v>58000</v>
      </c>
      <c r="F217" s="46">
        <v>70000</v>
      </c>
    </row>
    <row r="218" spans="1:6" s="116" customFormat="1" ht="14">
      <c r="A218" s="83"/>
      <c r="B218" s="44"/>
      <c r="C218" s="45" t="s">
        <v>115</v>
      </c>
      <c r="D218" s="44" t="s">
        <v>201</v>
      </c>
      <c r="E218" s="46">
        <v>15000</v>
      </c>
      <c r="F218" s="46">
        <v>15000</v>
      </c>
    </row>
    <row r="219" spans="1:6" s="116" customFormat="1" ht="14">
      <c r="A219" s="83"/>
      <c r="B219" s="44"/>
      <c r="C219" s="45" t="s">
        <v>115</v>
      </c>
      <c r="D219" s="44" t="s">
        <v>202</v>
      </c>
      <c r="E219" s="46">
        <v>20000</v>
      </c>
      <c r="F219" s="46">
        <v>10000</v>
      </c>
    </row>
    <row r="220" spans="1:6" s="116" customFormat="1" ht="14">
      <c r="A220" s="83"/>
      <c r="B220" s="44"/>
      <c r="C220" s="45" t="s">
        <v>115</v>
      </c>
      <c r="D220" s="44" t="s">
        <v>147</v>
      </c>
      <c r="E220" s="46">
        <v>2000</v>
      </c>
      <c r="F220" s="46">
        <v>1000</v>
      </c>
    </row>
    <row r="221" spans="1:6" s="116" customFormat="1" ht="14">
      <c r="A221" s="83"/>
      <c r="B221" s="88">
        <v>463</v>
      </c>
      <c r="C221" s="33"/>
      <c r="D221" s="88" t="s">
        <v>204</v>
      </c>
      <c r="E221" s="43">
        <f>E222</f>
        <v>140000</v>
      </c>
      <c r="F221" s="43">
        <f>F222</f>
        <v>90000</v>
      </c>
    </row>
    <row r="222" spans="1:6" s="116" customFormat="1" ht="14">
      <c r="A222" s="83"/>
      <c r="B222" s="88"/>
      <c r="C222" s="33" t="s">
        <v>203</v>
      </c>
      <c r="D222" s="66" t="s">
        <v>204</v>
      </c>
      <c r="E222" s="46">
        <v>140000</v>
      </c>
      <c r="F222" s="46">
        <v>90000</v>
      </c>
    </row>
    <row r="223" spans="1:6" s="116" customFormat="1" ht="14">
      <c r="A223" s="83"/>
      <c r="B223" s="44"/>
      <c r="C223" s="45"/>
      <c r="D223" s="40" t="s">
        <v>149</v>
      </c>
      <c r="E223" s="43">
        <f>SUM(E195+E201+E204+E208+E214+E211+E221)</f>
        <v>415750</v>
      </c>
      <c r="F223" s="43">
        <f>F195+F201+F204+F208+F211+F214+F221</f>
        <v>395200</v>
      </c>
    </row>
    <row r="224" spans="1:6" s="116" customFormat="1" ht="14">
      <c r="A224" s="60"/>
      <c r="B224" s="51"/>
      <c r="C224" s="67"/>
      <c r="D224" s="75"/>
      <c r="E224" s="69"/>
    </row>
    <row r="225" spans="1:6" s="116" customFormat="1" ht="14">
      <c r="A225" s="60"/>
      <c r="B225" s="51"/>
      <c r="C225" s="67"/>
      <c r="D225" s="75"/>
      <c r="E225" s="69"/>
    </row>
    <row r="226" spans="1:6" s="116" customFormat="1" ht="14">
      <c r="A226" s="60"/>
      <c r="B226" s="51"/>
      <c r="C226" s="67"/>
      <c r="D226" s="75"/>
      <c r="E226" s="69"/>
      <c r="F226" s="138">
        <v>4</v>
      </c>
    </row>
    <row r="227" spans="1:6" s="116" customFormat="1" ht="14">
      <c r="A227" s="60"/>
      <c r="B227" s="51"/>
      <c r="C227" s="67"/>
      <c r="D227" s="75"/>
      <c r="E227" s="69"/>
    </row>
    <row r="228" spans="1:6" s="116" customFormat="1" ht="15.5" thickBot="1">
      <c r="A228" s="142" t="s">
        <v>150</v>
      </c>
      <c r="B228" s="142"/>
      <c r="C228" s="142"/>
      <c r="D228" s="142"/>
    </row>
    <row r="229" spans="1:6" s="116" customFormat="1" ht="14">
      <c r="A229" s="77" t="s">
        <v>139</v>
      </c>
      <c r="B229" s="78" t="s">
        <v>7</v>
      </c>
      <c r="C229" s="26" t="s">
        <v>7</v>
      </c>
      <c r="D229" s="27" t="s">
        <v>10</v>
      </c>
      <c r="E229" s="54" t="s">
        <v>8</v>
      </c>
      <c r="F229" s="54" t="s">
        <v>227</v>
      </c>
    </row>
    <row r="230" spans="1:6" s="116" customFormat="1" thickBot="1">
      <c r="A230" s="79" t="s">
        <v>9</v>
      </c>
      <c r="B230" s="80" t="s">
        <v>9</v>
      </c>
      <c r="C230" s="30" t="s">
        <v>9</v>
      </c>
      <c r="D230" s="56"/>
      <c r="E230" s="57" t="s">
        <v>196</v>
      </c>
      <c r="F230" s="57" t="s">
        <v>196</v>
      </c>
    </row>
    <row r="231" spans="1:6" s="116" customFormat="1" ht="14">
      <c r="A231" s="81" t="s">
        <v>151</v>
      </c>
      <c r="B231" s="82"/>
      <c r="C231" s="33"/>
      <c r="D231" s="66"/>
      <c r="E231" s="122"/>
      <c r="F231" s="122"/>
    </row>
    <row r="232" spans="1:6" s="116" customFormat="1" ht="14">
      <c r="A232" s="83"/>
      <c r="B232" s="40">
        <v>411</v>
      </c>
      <c r="C232" s="45"/>
      <c r="D232" s="40" t="s">
        <v>53</v>
      </c>
      <c r="E232" s="43">
        <f>SUM(E233+E234+E235+E236+E237)</f>
        <v>72450</v>
      </c>
      <c r="F232" s="43">
        <f>SUM(F233+F234+F235+F236+F237)</f>
        <v>88900</v>
      </c>
    </row>
    <row r="233" spans="1:6" s="116" customFormat="1" ht="14">
      <c r="A233" s="83"/>
      <c r="B233" s="44"/>
      <c r="C233" s="45" t="s">
        <v>54</v>
      </c>
      <c r="D233" s="44" t="s">
        <v>55</v>
      </c>
      <c r="E233" s="46">
        <v>43400</v>
      </c>
      <c r="F233" s="46">
        <v>59200</v>
      </c>
    </row>
    <row r="234" spans="1:6" s="116" customFormat="1" ht="14">
      <c r="A234" s="83"/>
      <c r="B234" s="44"/>
      <c r="C234" s="45" t="s">
        <v>56</v>
      </c>
      <c r="D234" s="44" t="s">
        <v>57</v>
      </c>
      <c r="E234" s="46">
        <v>6100</v>
      </c>
      <c r="F234" s="46">
        <v>6250</v>
      </c>
    </row>
    <row r="235" spans="1:6" s="116" customFormat="1" ht="14">
      <c r="A235" s="83"/>
      <c r="B235" s="44"/>
      <c r="C235" s="45" t="s">
        <v>58</v>
      </c>
      <c r="D235" s="44" t="s">
        <v>59</v>
      </c>
      <c r="E235" s="46">
        <v>15600</v>
      </c>
      <c r="F235" s="46">
        <v>15800</v>
      </c>
    </row>
    <row r="236" spans="1:6" s="116" customFormat="1" ht="14">
      <c r="A236" s="83"/>
      <c r="B236" s="44"/>
      <c r="C236" s="45" t="s">
        <v>60</v>
      </c>
      <c r="D236" s="44" t="s">
        <v>61</v>
      </c>
      <c r="E236" s="46">
        <v>6650</v>
      </c>
      <c r="F236" s="46">
        <v>6850</v>
      </c>
    </row>
    <row r="237" spans="1:6" s="116" customFormat="1" ht="14">
      <c r="A237" s="83"/>
      <c r="B237" s="44"/>
      <c r="C237" s="45" t="s">
        <v>62</v>
      </c>
      <c r="D237" s="44" t="s">
        <v>63</v>
      </c>
      <c r="E237" s="46">
        <v>700</v>
      </c>
      <c r="F237" s="46">
        <v>800</v>
      </c>
    </row>
    <row r="238" spans="1:6" s="116" customFormat="1" ht="14">
      <c r="A238" s="83"/>
      <c r="B238" s="40">
        <v>412</v>
      </c>
      <c r="C238" s="45"/>
      <c r="D238" s="40" t="s">
        <v>64</v>
      </c>
      <c r="E238" s="43">
        <f>SUM(E239)</f>
        <v>68000</v>
      </c>
      <c r="F238" s="43">
        <f>SUM(F239)</f>
        <v>68000</v>
      </c>
    </row>
    <row r="239" spans="1:6" s="116" customFormat="1" ht="14">
      <c r="A239" s="83"/>
      <c r="B239" s="44"/>
      <c r="C239" s="45" t="s">
        <v>65</v>
      </c>
      <c r="D239" s="44" t="s">
        <v>66</v>
      </c>
      <c r="E239" s="46">
        <v>68000</v>
      </c>
      <c r="F239" s="46">
        <v>68000</v>
      </c>
    </row>
    <row r="240" spans="1:6" s="116" customFormat="1" ht="14">
      <c r="A240" s="83"/>
      <c r="B240" s="40">
        <v>413</v>
      </c>
      <c r="C240" s="45"/>
      <c r="D240" s="40" t="s">
        <v>67</v>
      </c>
      <c r="E240" s="85">
        <f>SUM(E241+E242)</f>
        <v>5000</v>
      </c>
      <c r="F240" s="85">
        <f>SUM(F241+F242)</f>
        <v>5300</v>
      </c>
    </row>
    <row r="241" spans="1:6" s="116" customFormat="1" ht="14">
      <c r="A241" s="83"/>
      <c r="B241" s="44"/>
      <c r="C241" s="45" t="s">
        <v>68</v>
      </c>
      <c r="D241" s="44" t="s">
        <v>69</v>
      </c>
      <c r="E241" s="46">
        <v>4000</v>
      </c>
      <c r="F241" s="46">
        <v>4500</v>
      </c>
    </row>
    <row r="242" spans="1:6" s="116" customFormat="1" ht="14">
      <c r="A242" s="83"/>
      <c r="B242" s="86"/>
      <c r="C242" s="45" t="s">
        <v>72</v>
      </c>
      <c r="D242" s="44" t="s">
        <v>73</v>
      </c>
      <c r="E242" s="87">
        <v>1000</v>
      </c>
      <c r="F242" s="87">
        <v>800</v>
      </c>
    </row>
    <row r="243" spans="1:6" s="116" customFormat="1" ht="14">
      <c r="A243" s="83"/>
      <c r="B243" s="40">
        <v>414</v>
      </c>
      <c r="C243" s="45"/>
      <c r="D243" s="40" t="s">
        <v>74</v>
      </c>
      <c r="E243" s="43">
        <f>E244+E245+E246</f>
        <v>7000</v>
      </c>
      <c r="F243" s="43">
        <f>F244+F245+F246</f>
        <v>4500</v>
      </c>
    </row>
    <row r="244" spans="1:6" s="116" customFormat="1" ht="14">
      <c r="A244" s="83"/>
      <c r="B244" s="44"/>
      <c r="C244" s="45" t="s">
        <v>75</v>
      </c>
      <c r="D244" s="44" t="s">
        <v>76</v>
      </c>
      <c r="E244" s="46">
        <v>2500</v>
      </c>
      <c r="F244" s="46">
        <v>1300</v>
      </c>
    </row>
    <row r="245" spans="1:6" s="116" customFormat="1" ht="14">
      <c r="A245" s="83"/>
      <c r="B245" s="44"/>
      <c r="C245" s="45" t="s">
        <v>77</v>
      </c>
      <c r="D245" s="44" t="s">
        <v>78</v>
      </c>
      <c r="E245" s="46">
        <v>2500</v>
      </c>
      <c r="F245" s="46">
        <v>1700</v>
      </c>
    </row>
    <row r="246" spans="1:6" s="116" customFormat="1" ht="14">
      <c r="A246" s="83"/>
      <c r="B246" s="44"/>
      <c r="C246" s="45" t="s">
        <v>79</v>
      </c>
      <c r="D246" s="44" t="s">
        <v>80</v>
      </c>
      <c r="E246" s="46">
        <v>2000</v>
      </c>
      <c r="F246" s="46">
        <v>1500</v>
      </c>
    </row>
    <row r="247" spans="1:6" s="116" customFormat="1" ht="14">
      <c r="A247" s="83"/>
      <c r="B247" s="40">
        <v>415</v>
      </c>
      <c r="C247" s="45"/>
      <c r="D247" s="40" t="s">
        <v>85</v>
      </c>
      <c r="E247" s="43">
        <f>SUM(E248+E249)</f>
        <v>1500</v>
      </c>
      <c r="F247" s="43">
        <f>SUM(F248+F249)</f>
        <v>1100</v>
      </c>
    </row>
    <row r="248" spans="1:6" s="116" customFormat="1" ht="14">
      <c r="A248" s="83"/>
      <c r="B248" s="44"/>
      <c r="C248" s="45" t="s">
        <v>88</v>
      </c>
      <c r="D248" s="44" t="s">
        <v>143</v>
      </c>
      <c r="E248" s="46">
        <v>300</v>
      </c>
      <c r="F248" s="46">
        <v>100</v>
      </c>
    </row>
    <row r="249" spans="1:6" s="116" customFormat="1" ht="14">
      <c r="A249" s="83"/>
      <c r="B249" s="44"/>
      <c r="C249" s="45" t="s">
        <v>88</v>
      </c>
      <c r="D249" s="44" t="s">
        <v>144</v>
      </c>
      <c r="E249" s="46">
        <v>1200</v>
      </c>
      <c r="F249" s="46">
        <v>1000</v>
      </c>
    </row>
    <row r="250" spans="1:6" s="116" customFormat="1" ht="14">
      <c r="A250" s="83"/>
      <c r="B250" s="40">
        <v>419</v>
      </c>
      <c r="C250" s="45"/>
      <c r="D250" s="88" t="s">
        <v>96</v>
      </c>
      <c r="E250" s="43">
        <f>SUM(E251+E252)</f>
        <v>12600</v>
      </c>
      <c r="F250" s="43">
        <f>SUM(F251+F252)</f>
        <v>10600</v>
      </c>
    </row>
    <row r="251" spans="1:6" s="116" customFormat="1" ht="14">
      <c r="A251" s="83"/>
      <c r="B251" s="44"/>
      <c r="C251" s="45" t="s">
        <v>99</v>
      </c>
      <c r="D251" s="66" t="s">
        <v>152</v>
      </c>
      <c r="E251" s="46">
        <v>9000</v>
      </c>
      <c r="F251" s="46">
        <v>7000</v>
      </c>
    </row>
    <row r="252" spans="1:6" s="116" customFormat="1" ht="14">
      <c r="A252" s="83"/>
      <c r="B252" s="44"/>
      <c r="C252" s="45" t="s">
        <v>99</v>
      </c>
      <c r="D252" s="66" t="s">
        <v>153</v>
      </c>
      <c r="E252" s="46">
        <v>3600</v>
      </c>
      <c r="F252" s="46">
        <v>3600</v>
      </c>
    </row>
    <row r="253" spans="1:6" s="116" customFormat="1" ht="14">
      <c r="A253" s="83"/>
      <c r="B253" s="40">
        <v>431</v>
      </c>
      <c r="C253" s="45"/>
      <c r="D253" s="88" t="s">
        <v>46</v>
      </c>
      <c r="E253" s="43">
        <f>SUM(E254)</f>
        <v>76757.78</v>
      </c>
      <c r="F253" s="43">
        <f>SUM(F254)</f>
        <v>68378.86</v>
      </c>
    </row>
    <row r="254" spans="1:6" s="116" customFormat="1" ht="14">
      <c r="A254" s="83"/>
      <c r="B254" s="44"/>
      <c r="C254" s="45" t="s">
        <v>111</v>
      </c>
      <c r="D254" s="66" t="s">
        <v>154</v>
      </c>
      <c r="E254" s="63">
        <v>76757.78</v>
      </c>
      <c r="F254" s="63">
        <v>68378.86</v>
      </c>
    </row>
    <row r="255" spans="1:6" s="116" customFormat="1" ht="14">
      <c r="A255" s="83"/>
      <c r="B255" s="88">
        <v>463</v>
      </c>
      <c r="C255" s="33"/>
      <c r="D255" s="88" t="s">
        <v>204</v>
      </c>
      <c r="E255" s="84">
        <f>E256</f>
        <v>130000</v>
      </c>
      <c r="F255" s="84">
        <f>F256</f>
        <v>80000</v>
      </c>
    </row>
    <row r="256" spans="1:6" s="116" customFormat="1" ht="14">
      <c r="A256" s="83"/>
      <c r="B256" s="88"/>
      <c r="C256" s="33" t="s">
        <v>203</v>
      </c>
      <c r="D256" s="66" t="s">
        <v>204</v>
      </c>
      <c r="E256" s="63">
        <v>130000</v>
      </c>
      <c r="F256" s="63">
        <v>80000</v>
      </c>
    </row>
    <row r="257" spans="1:6" s="116" customFormat="1" ht="14">
      <c r="A257" s="83"/>
      <c r="B257" s="66"/>
      <c r="C257" s="33"/>
      <c r="D257" s="88" t="s">
        <v>149</v>
      </c>
      <c r="E257" s="43">
        <f>SUM(E232+E238+E240+E247+E253+E243+E250+E255)</f>
        <v>373307.78</v>
      </c>
      <c r="F257" s="43">
        <f>F232+F238+F240+F243+F247+F250+F253+F255</f>
        <v>326778.86</v>
      </c>
    </row>
    <row r="258" spans="1:6" s="116" customFormat="1" ht="14">
      <c r="A258" s="60"/>
      <c r="B258" s="51"/>
      <c r="C258" s="67"/>
      <c r="D258" s="75"/>
      <c r="E258" s="69"/>
    </row>
    <row r="259" spans="1:6" s="116" customFormat="1" ht="14">
      <c r="A259" s="1"/>
      <c r="B259" s="51"/>
      <c r="C259" s="67"/>
      <c r="D259" s="75"/>
    </row>
    <row r="260" spans="1:6" s="116" customFormat="1" ht="18.5" thickBot="1">
      <c r="A260" s="142" t="s">
        <v>155</v>
      </c>
      <c r="B260" s="143"/>
      <c r="C260" s="143"/>
      <c r="D260" s="143"/>
    </row>
    <row r="261" spans="1:6" s="116" customFormat="1" ht="14">
      <c r="A261" s="77" t="s">
        <v>139</v>
      </c>
      <c r="B261" s="26" t="s">
        <v>7</v>
      </c>
      <c r="C261" s="26" t="s">
        <v>7</v>
      </c>
      <c r="D261" s="78" t="s">
        <v>10</v>
      </c>
      <c r="E261" s="54" t="s">
        <v>8</v>
      </c>
      <c r="F261" s="54" t="s">
        <v>227</v>
      </c>
    </row>
    <row r="262" spans="1:6" s="116" customFormat="1" thickBot="1">
      <c r="A262" s="79" t="s">
        <v>9</v>
      </c>
      <c r="B262" s="30" t="s">
        <v>9</v>
      </c>
      <c r="C262" s="30" t="s">
        <v>9</v>
      </c>
      <c r="D262" s="89"/>
      <c r="E262" s="57" t="s">
        <v>196</v>
      </c>
      <c r="F262" s="57" t="s">
        <v>196</v>
      </c>
    </row>
    <row r="263" spans="1:6" s="116" customFormat="1" ht="14">
      <c r="A263" s="81" t="s">
        <v>156</v>
      </c>
      <c r="B263" s="82"/>
      <c r="C263" s="33"/>
      <c r="D263" s="66"/>
      <c r="E263" s="122"/>
      <c r="F263" s="122"/>
    </row>
    <row r="264" spans="1:6" s="116" customFormat="1" ht="14">
      <c r="A264" s="83"/>
      <c r="B264" s="40">
        <v>411</v>
      </c>
      <c r="C264" s="45"/>
      <c r="D264" s="40" t="s">
        <v>53</v>
      </c>
      <c r="E264" s="43">
        <f>SUM(E265+E266+E267+E268+E269)</f>
        <v>33860</v>
      </c>
      <c r="F264" s="43">
        <f>SUM(F265+F266+F267+F268+F269)</f>
        <v>38270</v>
      </c>
    </row>
    <row r="265" spans="1:6" s="116" customFormat="1" ht="14">
      <c r="A265" s="83"/>
      <c r="B265" s="44"/>
      <c r="C265" s="45" t="s">
        <v>54</v>
      </c>
      <c r="D265" s="44" t="s">
        <v>55</v>
      </c>
      <c r="E265" s="46">
        <v>20400</v>
      </c>
      <c r="F265" s="46">
        <v>24300</v>
      </c>
    </row>
    <row r="266" spans="1:6" s="116" customFormat="1" ht="14">
      <c r="A266" s="83"/>
      <c r="B266" s="44"/>
      <c r="C266" s="45" t="s">
        <v>56</v>
      </c>
      <c r="D266" s="44" t="s">
        <v>57</v>
      </c>
      <c r="E266" s="46">
        <v>2800</v>
      </c>
      <c r="F266" s="46">
        <v>3050</v>
      </c>
    </row>
    <row r="267" spans="1:6" s="116" customFormat="1" ht="14">
      <c r="A267" s="83"/>
      <c r="B267" s="44"/>
      <c r="C267" s="45" t="s">
        <v>58</v>
      </c>
      <c r="D267" s="44" t="s">
        <v>59</v>
      </c>
      <c r="E267" s="46">
        <v>7250</v>
      </c>
      <c r="F267" s="46">
        <v>7400</v>
      </c>
    </row>
    <row r="268" spans="1:6" s="116" customFormat="1" ht="14">
      <c r="A268" s="83"/>
      <c r="B268" s="44"/>
      <c r="C268" s="45" t="s">
        <v>60</v>
      </c>
      <c r="D268" s="44" t="s">
        <v>61</v>
      </c>
      <c r="E268" s="46">
        <v>3050</v>
      </c>
      <c r="F268" s="46">
        <v>3150</v>
      </c>
    </row>
    <row r="269" spans="1:6" s="116" customFormat="1" ht="14">
      <c r="A269" s="83"/>
      <c r="B269" s="44"/>
      <c r="C269" s="45" t="s">
        <v>62</v>
      </c>
      <c r="D269" s="44" t="s">
        <v>63</v>
      </c>
      <c r="E269" s="46">
        <v>360</v>
      </c>
      <c r="F269" s="46">
        <v>370</v>
      </c>
    </row>
    <row r="270" spans="1:6" s="116" customFormat="1" ht="14">
      <c r="A270" s="83"/>
      <c r="B270" s="40">
        <v>413</v>
      </c>
      <c r="C270" s="45"/>
      <c r="D270" s="40" t="s">
        <v>67</v>
      </c>
      <c r="E270" s="43">
        <f>SUM(E271+E272)</f>
        <v>900</v>
      </c>
      <c r="F270" s="43">
        <f>SUM(F271+F272)</f>
        <v>950</v>
      </c>
    </row>
    <row r="271" spans="1:6" s="116" customFormat="1" ht="14">
      <c r="A271" s="83"/>
      <c r="B271" s="44"/>
      <c r="C271" s="45" t="s">
        <v>68</v>
      </c>
      <c r="D271" s="44" t="s">
        <v>69</v>
      </c>
      <c r="E271" s="46">
        <v>500</v>
      </c>
      <c r="F271" s="46">
        <v>700</v>
      </c>
    </row>
    <row r="272" spans="1:6" s="116" customFormat="1" ht="14">
      <c r="A272" s="83"/>
      <c r="B272" s="86"/>
      <c r="C272" s="45" t="s">
        <v>72</v>
      </c>
      <c r="D272" s="44" t="s">
        <v>141</v>
      </c>
      <c r="E272" s="87">
        <v>400</v>
      </c>
      <c r="F272" s="87">
        <v>250</v>
      </c>
    </row>
    <row r="273" spans="1:6" s="116" customFormat="1" ht="14">
      <c r="A273" s="83"/>
      <c r="B273" s="40">
        <v>414</v>
      </c>
      <c r="C273" s="45"/>
      <c r="D273" s="40" t="s">
        <v>74</v>
      </c>
      <c r="E273" s="43">
        <f>E274+E275+E276</f>
        <v>1900</v>
      </c>
      <c r="F273" s="43">
        <f>F274+F275+F276</f>
        <v>1800</v>
      </c>
    </row>
    <row r="274" spans="1:6" s="116" customFormat="1" ht="14">
      <c r="A274" s="83"/>
      <c r="B274" s="44"/>
      <c r="C274" s="45" t="s">
        <v>75</v>
      </c>
      <c r="D274" s="44" t="s">
        <v>76</v>
      </c>
      <c r="E274" s="46">
        <v>700</v>
      </c>
      <c r="F274" s="46">
        <v>700</v>
      </c>
    </row>
    <row r="275" spans="1:6" s="116" customFormat="1" ht="14">
      <c r="A275" s="83"/>
      <c r="B275" s="44"/>
      <c r="C275" s="45" t="s">
        <v>77</v>
      </c>
      <c r="D275" s="44" t="s">
        <v>78</v>
      </c>
      <c r="E275" s="46">
        <v>600</v>
      </c>
      <c r="F275" s="46">
        <v>500</v>
      </c>
    </row>
    <row r="276" spans="1:6" s="116" customFormat="1" ht="14">
      <c r="A276" s="83"/>
      <c r="B276" s="44"/>
      <c r="C276" s="45" t="s">
        <v>79</v>
      </c>
      <c r="D276" s="44" t="s">
        <v>80</v>
      </c>
      <c r="E276" s="46">
        <v>600</v>
      </c>
      <c r="F276" s="46">
        <v>600</v>
      </c>
    </row>
    <row r="277" spans="1:6" s="116" customFormat="1" ht="14">
      <c r="A277" s="83"/>
      <c r="B277" s="40">
        <v>415</v>
      </c>
      <c r="C277" s="45"/>
      <c r="D277" s="40" t="s">
        <v>85</v>
      </c>
      <c r="E277" s="43">
        <f>SUM(E278)</f>
        <v>150</v>
      </c>
      <c r="F277" s="43">
        <f>SUM(F278)</f>
        <v>100</v>
      </c>
    </row>
    <row r="278" spans="1:6" s="116" customFormat="1" ht="14">
      <c r="A278" s="83"/>
      <c r="B278" s="44"/>
      <c r="C278" s="45" t="s">
        <v>88</v>
      </c>
      <c r="D278" s="44" t="s">
        <v>143</v>
      </c>
      <c r="E278" s="46">
        <v>150</v>
      </c>
      <c r="F278" s="46">
        <v>100</v>
      </c>
    </row>
    <row r="279" spans="1:6" s="116" customFormat="1" ht="14">
      <c r="A279" s="83"/>
      <c r="B279" s="88">
        <v>463</v>
      </c>
      <c r="C279" s="33"/>
      <c r="D279" s="88" t="s">
        <v>204</v>
      </c>
      <c r="E279" s="43">
        <f>E280</f>
        <v>35000</v>
      </c>
      <c r="F279" s="43">
        <f>F280</f>
        <v>24000</v>
      </c>
    </row>
    <row r="280" spans="1:6" s="116" customFormat="1" ht="14">
      <c r="A280" s="83"/>
      <c r="B280" s="88"/>
      <c r="C280" s="33" t="s">
        <v>203</v>
      </c>
      <c r="D280" s="66" t="s">
        <v>204</v>
      </c>
      <c r="E280" s="46">
        <v>35000</v>
      </c>
      <c r="F280" s="46">
        <v>24000</v>
      </c>
    </row>
    <row r="281" spans="1:6" s="116" customFormat="1" ht="14">
      <c r="A281" s="83"/>
      <c r="B281" s="66"/>
      <c r="C281" s="33"/>
      <c r="D281" s="88" t="s">
        <v>149</v>
      </c>
      <c r="E281" s="43">
        <f>SUM(E264+E270+E273+E277+E279)</f>
        <v>71810</v>
      </c>
      <c r="F281" s="43">
        <f>F264+F270+F273+F277+F279</f>
        <v>65120</v>
      </c>
    </row>
    <row r="282" spans="1:6" s="116" customFormat="1" ht="14">
      <c r="A282" s="60"/>
      <c r="B282" s="51"/>
      <c r="C282" s="67"/>
      <c r="D282" s="75"/>
      <c r="E282" s="69"/>
      <c r="F282" s="69"/>
    </row>
    <row r="283" spans="1:6" s="116" customFormat="1" ht="14">
      <c r="A283" s="60"/>
      <c r="B283" s="51"/>
      <c r="C283" s="67"/>
      <c r="D283" s="75"/>
      <c r="E283" s="69"/>
    </row>
    <row r="284" spans="1:6" s="116" customFormat="1" ht="14">
      <c r="A284" s="60"/>
      <c r="B284" s="51"/>
      <c r="C284" s="67"/>
      <c r="D284" s="75"/>
      <c r="E284" s="69"/>
      <c r="F284" s="138">
        <v>5</v>
      </c>
    </row>
    <row r="285" spans="1:6" s="116" customFormat="1" ht="17" customHeight="1" thickBot="1">
      <c r="A285" s="142" t="s">
        <v>205</v>
      </c>
      <c r="B285" s="143"/>
      <c r="C285" s="143"/>
      <c r="D285" s="143"/>
    </row>
    <row r="286" spans="1:6" s="116" customFormat="1" ht="14">
      <c r="A286" s="90" t="s">
        <v>139</v>
      </c>
      <c r="B286" s="25" t="s">
        <v>7</v>
      </c>
      <c r="C286" s="26" t="s">
        <v>7</v>
      </c>
      <c r="D286" s="78" t="s">
        <v>10</v>
      </c>
      <c r="E286" s="54" t="s">
        <v>8</v>
      </c>
      <c r="F286" s="54" t="s">
        <v>227</v>
      </c>
    </row>
    <row r="287" spans="1:6" s="116" customFormat="1" thickBot="1">
      <c r="A287" s="91" t="s">
        <v>9</v>
      </c>
      <c r="B287" s="29" t="s">
        <v>9</v>
      </c>
      <c r="C287" s="30" t="s">
        <v>9</v>
      </c>
      <c r="D287" s="89"/>
      <c r="E287" s="57" t="s">
        <v>196</v>
      </c>
      <c r="F287" s="57" t="s">
        <v>196</v>
      </c>
    </row>
    <row r="288" spans="1:6" s="116" customFormat="1" ht="11.5" customHeight="1">
      <c r="A288" s="81" t="s">
        <v>157</v>
      </c>
      <c r="B288" s="82"/>
      <c r="C288" s="33"/>
      <c r="D288" s="66"/>
      <c r="E288" s="122"/>
      <c r="F288" s="122"/>
    </row>
    <row r="289" spans="1:6" s="116" customFormat="1" ht="14">
      <c r="A289" s="83"/>
      <c r="B289" s="40">
        <v>411</v>
      </c>
      <c r="C289" s="45"/>
      <c r="D289" s="40" t="s">
        <v>53</v>
      </c>
      <c r="E289" s="43">
        <f>SUM(E290+E291+E292+E293+E294)</f>
        <v>9800</v>
      </c>
      <c r="F289" s="43">
        <f>F290+F291+F292+F293+F294</f>
        <v>13990</v>
      </c>
    </row>
    <row r="290" spans="1:6" s="116" customFormat="1" ht="14">
      <c r="A290" s="83"/>
      <c r="B290" s="44"/>
      <c r="C290" s="45" t="s">
        <v>54</v>
      </c>
      <c r="D290" s="44" t="s">
        <v>55</v>
      </c>
      <c r="E290" s="46">
        <v>6000</v>
      </c>
      <c r="F290" s="46">
        <v>9800</v>
      </c>
    </row>
    <row r="291" spans="1:6" s="116" customFormat="1" ht="14">
      <c r="A291" s="83"/>
      <c r="B291" s="44"/>
      <c r="C291" s="45" t="s">
        <v>56</v>
      </c>
      <c r="D291" s="44" t="s">
        <v>57</v>
      </c>
      <c r="E291" s="46">
        <v>800</v>
      </c>
      <c r="F291" s="46">
        <v>890</v>
      </c>
    </row>
    <row r="292" spans="1:6" s="116" customFormat="1" ht="14">
      <c r="A292" s="83"/>
      <c r="B292" s="44"/>
      <c r="C292" s="45" t="s">
        <v>58</v>
      </c>
      <c r="D292" s="44" t="s">
        <v>59</v>
      </c>
      <c r="E292" s="46">
        <v>2050</v>
      </c>
      <c r="F292" s="46">
        <v>2250</v>
      </c>
    </row>
    <row r="293" spans="1:6" s="116" customFormat="1" ht="12.5" customHeight="1">
      <c r="A293" s="83"/>
      <c r="B293" s="44"/>
      <c r="C293" s="45" t="s">
        <v>60</v>
      </c>
      <c r="D293" s="44" t="s">
        <v>61</v>
      </c>
      <c r="E293" s="46">
        <v>850</v>
      </c>
      <c r="F293" s="46">
        <v>920</v>
      </c>
    </row>
    <row r="294" spans="1:6" s="116" customFormat="1" ht="12.5" customHeight="1">
      <c r="A294" s="83"/>
      <c r="B294" s="44"/>
      <c r="C294" s="45" t="s">
        <v>62</v>
      </c>
      <c r="D294" s="44" t="s">
        <v>63</v>
      </c>
      <c r="E294" s="46">
        <v>100</v>
      </c>
      <c r="F294" s="46">
        <v>130</v>
      </c>
    </row>
    <row r="295" spans="1:6" s="116" customFormat="1" ht="14">
      <c r="A295" s="83"/>
      <c r="B295" s="40">
        <v>413</v>
      </c>
      <c r="C295" s="45"/>
      <c r="D295" s="40" t="s">
        <v>67</v>
      </c>
      <c r="E295" s="43">
        <f>SUM(E296+E297)</f>
        <v>900</v>
      </c>
      <c r="F295" s="43">
        <f>F296+F297</f>
        <v>550</v>
      </c>
    </row>
    <row r="296" spans="1:6" s="116" customFormat="1" ht="14">
      <c r="A296" s="83"/>
      <c r="B296" s="44"/>
      <c r="C296" s="45" t="s">
        <v>68</v>
      </c>
      <c r="D296" s="44" t="s">
        <v>69</v>
      </c>
      <c r="E296" s="46">
        <v>500</v>
      </c>
      <c r="F296" s="46">
        <v>300</v>
      </c>
    </row>
    <row r="297" spans="1:6" s="116" customFormat="1" ht="14">
      <c r="A297" s="83"/>
      <c r="B297" s="86"/>
      <c r="C297" s="45" t="s">
        <v>72</v>
      </c>
      <c r="D297" s="44" t="s">
        <v>141</v>
      </c>
      <c r="E297" s="87">
        <v>400</v>
      </c>
      <c r="F297" s="87">
        <v>250</v>
      </c>
    </row>
    <row r="298" spans="1:6" s="116" customFormat="1" ht="14">
      <c r="A298" s="83"/>
      <c r="B298" s="40">
        <v>414</v>
      </c>
      <c r="C298" s="45"/>
      <c r="D298" s="40" t="s">
        <v>74</v>
      </c>
      <c r="E298" s="43">
        <f>E299+E300+E301</f>
        <v>850</v>
      </c>
      <c r="F298" s="43">
        <f>F299+F300+F301</f>
        <v>640</v>
      </c>
    </row>
    <row r="299" spans="1:6" s="116" customFormat="1" ht="14">
      <c r="A299" s="83"/>
      <c r="B299" s="44"/>
      <c r="C299" s="45" t="s">
        <v>75</v>
      </c>
      <c r="D299" s="44" t="s">
        <v>76</v>
      </c>
      <c r="E299" s="46">
        <v>250</v>
      </c>
      <c r="F299" s="46">
        <v>120</v>
      </c>
    </row>
    <row r="300" spans="1:6" s="116" customFormat="1" ht="14">
      <c r="A300" s="83"/>
      <c r="B300" s="44"/>
      <c r="C300" s="45" t="s">
        <v>77</v>
      </c>
      <c r="D300" s="44" t="s">
        <v>78</v>
      </c>
      <c r="E300" s="46">
        <v>300</v>
      </c>
      <c r="F300" s="46">
        <v>300</v>
      </c>
    </row>
    <row r="301" spans="1:6" s="116" customFormat="1" ht="14">
      <c r="A301" s="83"/>
      <c r="B301" s="44"/>
      <c r="C301" s="45" t="s">
        <v>79</v>
      </c>
      <c r="D301" s="44" t="s">
        <v>159</v>
      </c>
      <c r="E301" s="46">
        <v>300</v>
      </c>
      <c r="F301" s="46">
        <v>220</v>
      </c>
    </row>
    <row r="302" spans="1:6" s="116" customFormat="1" ht="14">
      <c r="A302" s="83"/>
      <c r="B302" s="40">
        <v>415</v>
      </c>
      <c r="C302" s="45"/>
      <c r="D302" s="40" t="s">
        <v>85</v>
      </c>
      <c r="E302" s="43">
        <f>SUM(E303)</f>
        <v>100</v>
      </c>
      <c r="F302" s="43">
        <f>F303</f>
        <v>100</v>
      </c>
    </row>
    <row r="303" spans="1:6" s="116" customFormat="1" ht="14">
      <c r="A303" s="83"/>
      <c r="B303" s="44"/>
      <c r="C303" s="45" t="s">
        <v>88</v>
      </c>
      <c r="D303" s="44" t="s">
        <v>143</v>
      </c>
      <c r="E303" s="46">
        <v>100</v>
      </c>
      <c r="F303" s="46">
        <v>100</v>
      </c>
    </row>
    <row r="304" spans="1:6" s="116" customFormat="1" ht="14">
      <c r="A304" s="83"/>
      <c r="B304" s="88">
        <v>463</v>
      </c>
      <c r="C304" s="33"/>
      <c r="D304" s="88" t="s">
        <v>204</v>
      </c>
      <c r="E304" s="43">
        <f>E305</f>
        <v>11000</v>
      </c>
      <c r="F304" s="43">
        <f>F305</f>
        <v>8000</v>
      </c>
    </row>
    <row r="305" spans="1:6" s="116" customFormat="1" ht="12.5" customHeight="1">
      <c r="A305" s="83"/>
      <c r="B305" s="88"/>
      <c r="C305" s="33" t="s">
        <v>203</v>
      </c>
      <c r="D305" s="66" t="s">
        <v>204</v>
      </c>
      <c r="E305" s="46">
        <v>11000</v>
      </c>
      <c r="F305" s="46">
        <v>8000</v>
      </c>
    </row>
    <row r="306" spans="1:6" s="116" customFormat="1" ht="14">
      <c r="A306" s="83"/>
      <c r="B306" s="66"/>
      <c r="C306" s="33"/>
      <c r="D306" s="88" t="s">
        <v>149</v>
      </c>
      <c r="E306" s="43">
        <f>SUM(E289+E295+E302+E298+E304)</f>
        <v>22650</v>
      </c>
      <c r="F306" s="43">
        <f>F289+F295+F298+F302+F304</f>
        <v>23280</v>
      </c>
    </row>
    <row r="307" spans="1:6" s="116" customFormat="1" ht="11.5" customHeight="1">
      <c r="A307" s="60"/>
      <c r="B307" s="51"/>
      <c r="C307" s="67"/>
      <c r="D307" s="75"/>
      <c r="E307" s="69"/>
      <c r="F307" s="69"/>
    </row>
    <row r="308" spans="1:6" s="123" customFormat="1" ht="15.5" thickBot="1">
      <c r="A308" s="124" t="s">
        <v>228</v>
      </c>
      <c r="B308" s="110"/>
      <c r="C308" s="125"/>
      <c r="D308" s="110"/>
      <c r="E308" s="126"/>
    </row>
    <row r="309" spans="1:6" s="116" customFormat="1" ht="13" customHeight="1">
      <c r="A309" s="77" t="s">
        <v>139</v>
      </c>
      <c r="B309" s="26" t="s">
        <v>7</v>
      </c>
      <c r="C309" s="26" t="s">
        <v>7</v>
      </c>
      <c r="D309" s="78" t="s">
        <v>10</v>
      </c>
      <c r="E309" s="54" t="s">
        <v>8</v>
      </c>
      <c r="F309" s="54" t="s">
        <v>227</v>
      </c>
    </row>
    <row r="310" spans="1:6" s="116" customFormat="1" ht="13" customHeight="1" thickBot="1">
      <c r="A310" s="79" t="s">
        <v>9</v>
      </c>
      <c r="B310" s="30" t="s">
        <v>9</v>
      </c>
      <c r="C310" s="30" t="s">
        <v>9</v>
      </c>
      <c r="D310" s="89"/>
      <c r="E310" s="57" t="s">
        <v>196</v>
      </c>
      <c r="F310" s="57" t="s">
        <v>196</v>
      </c>
    </row>
    <row r="311" spans="1:6" s="116" customFormat="1" ht="13.5" customHeight="1">
      <c r="A311" s="81" t="s">
        <v>161</v>
      </c>
      <c r="B311" s="82"/>
      <c r="C311" s="33"/>
      <c r="D311" s="66"/>
      <c r="E311" s="122"/>
      <c r="F311" s="122"/>
    </row>
    <row r="312" spans="1:6" s="116" customFormat="1" ht="14">
      <c r="A312" s="83"/>
      <c r="B312" s="40">
        <v>411</v>
      </c>
      <c r="C312" s="45"/>
      <c r="D312" s="40" t="s">
        <v>53</v>
      </c>
      <c r="E312" s="43">
        <f>SUM(E313+E314+E315+E316+E317)</f>
        <v>292550</v>
      </c>
      <c r="F312" s="43">
        <f>F313+F314+F315+F316+F317</f>
        <v>249650</v>
      </c>
    </row>
    <row r="313" spans="1:6" s="116" customFormat="1" ht="12.5" customHeight="1">
      <c r="A313" s="83"/>
      <c r="B313" s="44"/>
      <c r="C313" s="45" t="s">
        <v>54</v>
      </c>
      <c r="D313" s="44" t="s">
        <v>55</v>
      </c>
      <c r="E313" s="46">
        <v>175550</v>
      </c>
      <c r="F313" s="46">
        <v>154550</v>
      </c>
    </row>
    <row r="314" spans="1:6" s="116" customFormat="1" ht="13" customHeight="1">
      <c r="A314" s="83"/>
      <c r="B314" s="44"/>
      <c r="C314" s="45" t="s">
        <v>56</v>
      </c>
      <c r="D314" s="44" t="s">
        <v>57</v>
      </c>
      <c r="E314" s="46">
        <v>24050</v>
      </c>
      <c r="F314" s="46">
        <v>19300</v>
      </c>
    </row>
    <row r="315" spans="1:6" s="116" customFormat="1" ht="14">
      <c r="A315" s="83"/>
      <c r="B315" s="44"/>
      <c r="C315" s="45" t="s">
        <v>58</v>
      </c>
      <c r="D315" s="44" t="s">
        <v>59</v>
      </c>
      <c r="E315" s="46">
        <v>62900</v>
      </c>
      <c r="F315" s="46">
        <v>52200</v>
      </c>
    </row>
    <row r="316" spans="1:6" s="116" customFormat="1" ht="14">
      <c r="A316" s="83"/>
      <c r="B316" s="44"/>
      <c r="C316" s="45" t="s">
        <v>60</v>
      </c>
      <c r="D316" s="44" t="s">
        <v>61</v>
      </c>
      <c r="E316" s="46">
        <v>27050</v>
      </c>
      <c r="F316" s="46">
        <v>21700</v>
      </c>
    </row>
    <row r="317" spans="1:6" s="116" customFormat="1" ht="12" customHeight="1">
      <c r="A317" s="83"/>
      <c r="B317" s="44"/>
      <c r="C317" s="45" t="s">
        <v>62</v>
      </c>
      <c r="D317" s="44" t="s">
        <v>63</v>
      </c>
      <c r="E317" s="46">
        <v>3000</v>
      </c>
      <c r="F317" s="46">
        <v>1900</v>
      </c>
    </row>
    <row r="318" spans="1:6" s="116" customFormat="1" ht="14">
      <c r="A318" s="83"/>
      <c r="B318" s="40">
        <v>413</v>
      </c>
      <c r="C318" s="45"/>
      <c r="D318" s="40" t="s">
        <v>67</v>
      </c>
      <c r="E318" s="85">
        <f>SUM(E319+E321+E320)</f>
        <v>6700</v>
      </c>
      <c r="F318" s="85">
        <f>F319+F320+F321</f>
        <v>7600</v>
      </c>
    </row>
    <row r="319" spans="1:6" s="116" customFormat="1" ht="13.5" customHeight="1">
      <c r="A319" s="83"/>
      <c r="B319" s="44"/>
      <c r="C319" s="45" t="s">
        <v>68</v>
      </c>
      <c r="D319" s="44" t="s">
        <v>69</v>
      </c>
      <c r="E319" s="46">
        <v>3500</v>
      </c>
      <c r="F319" s="46">
        <v>4000</v>
      </c>
    </row>
    <row r="320" spans="1:6" s="116" customFormat="1" ht="11.5" customHeight="1">
      <c r="A320" s="83"/>
      <c r="B320" s="44"/>
      <c r="C320" s="45" t="s">
        <v>68</v>
      </c>
      <c r="D320" s="44" t="s">
        <v>158</v>
      </c>
      <c r="E320" s="46">
        <v>2500</v>
      </c>
      <c r="F320" s="46">
        <v>3000</v>
      </c>
    </row>
    <row r="321" spans="1:6" s="116" customFormat="1" ht="13.5" customHeight="1">
      <c r="A321" s="83"/>
      <c r="B321" s="86"/>
      <c r="C321" s="45" t="s">
        <v>72</v>
      </c>
      <c r="D321" s="44" t="s">
        <v>141</v>
      </c>
      <c r="E321" s="87">
        <v>700</v>
      </c>
      <c r="F321" s="87">
        <v>600</v>
      </c>
    </row>
    <row r="322" spans="1:6" s="116" customFormat="1" ht="14">
      <c r="A322" s="83"/>
      <c r="B322" s="40">
        <v>414</v>
      </c>
      <c r="C322" s="45"/>
      <c r="D322" s="40" t="s">
        <v>74</v>
      </c>
      <c r="E322" s="43">
        <f>E323+E324+E325+E326+E327</f>
        <v>13000</v>
      </c>
      <c r="F322" s="43">
        <f>F323+F324+F325+F326+F327</f>
        <v>12200</v>
      </c>
    </row>
    <row r="323" spans="1:6" s="116" customFormat="1" ht="14">
      <c r="A323" s="83"/>
      <c r="B323" s="44"/>
      <c r="C323" s="45" t="s">
        <v>75</v>
      </c>
      <c r="D323" s="44" t="s">
        <v>76</v>
      </c>
      <c r="E323" s="46">
        <v>600</v>
      </c>
      <c r="F323" s="46">
        <v>500</v>
      </c>
    </row>
    <row r="324" spans="1:6" s="116" customFormat="1" ht="13" customHeight="1">
      <c r="A324" s="83"/>
      <c r="B324" s="44"/>
      <c r="C324" s="45" t="s">
        <v>77</v>
      </c>
      <c r="D324" s="44" t="s">
        <v>78</v>
      </c>
      <c r="E324" s="46">
        <v>600</v>
      </c>
      <c r="F324" s="46">
        <v>400</v>
      </c>
    </row>
    <row r="325" spans="1:6" s="116" customFormat="1" ht="12.5" customHeight="1">
      <c r="A325" s="83"/>
      <c r="B325" s="44"/>
      <c r="C325" s="45" t="s">
        <v>79</v>
      </c>
      <c r="D325" s="44" t="s">
        <v>80</v>
      </c>
      <c r="E325" s="46">
        <v>1000</v>
      </c>
      <c r="F325" s="46">
        <v>1000</v>
      </c>
    </row>
    <row r="326" spans="1:6" s="116" customFormat="1" ht="13.5" customHeight="1">
      <c r="A326" s="83"/>
      <c r="B326" s="44"/>
      <c r="C326" s="45" t="s">
        <v>79</v>
      </c>
      <c r="D326" s="44" t="s">
        <v>206</v>
      </c>
      <c r="E326" s="46">
        <v>2000</v>
      </c>
      <c r="F326" s="46">
        <v>1500</v>
      </c>
    </row>
    <row r="327" spans="1:6" s="116" customFormat="1" ht="14">
      <c r="A327" s="83"/>
      <c r="B327" s="44"/>
      <c r="C327" s="45" t="s">
        <v>83</v>
      </c>
      <c r="D327" s="44" t="s">
        <v>222</v>
      </c>
      <c r="E327" s="46">
        <v>8800</v>
      </c>
      <c r="F327" s="46">
        <v>8800</v>
      </c>
    </row>
    <row r="328" spans="1:6" s="116" customFormat="1" ht="14">
      <c r="A328" s="83"/>
      <c r="B328" s="40">
        <v>415</v>
      </c>
      <c r="C328" s="45"/>
      <c r="D328" s="40" t="s">
        <v>85</v>
      </c>
      <c r="E328" s="43">
        <f>SUM(E329)</f>
        <v>150</v>
      </c>
      <c r="F328" s="43">
        <f>F329</f>
        <v>100</v>
      </c>
    </row>
    <row r="329" spans="1:6" s="116" customFormat="1" ht="14">
      <c r="A329" s="83"/>
      <c r="B329" s="44"/>
      <c r="C329" s="45" t="s">
        <v>88</v>
      </c>
      <c r="D329" s="44" t="s">
        <v>143</v>
      </c>
      <c r="E329" s="46">
        <v>150</v>
      </c>
      <c r="F329" s="46">
        <v>100</v>
      </c>
    </row>
    <row r="330" spans="1:6" s="116" customFormat="1" ht="14">
      <c r="A330" s="83"/>
      <c r="B330" s="40">
        <v>419</v>
      </c>
      <c r="C330" s="45"/>
      <c r="D330" s="40" t="s">
        <v>96</v>
      </c>
      <c r="E330" s="43">
        <f>E331</f>
        <v>15000</v>
      </c>
      <c r="F330" s="43">
        <f>F331</f>
        <v>0</v>
      </c>
    </row>
    <row r="331" spans="1:6" s="116" customFormat="1" ht="13.5" customHeight="1">
      <c r="A331" s="83"/>
      <c r="B331" s="44"/>
      <c r="C331" s="45" t="s">
        <v>99</v>
      </c>
      <c r="D331" s="44" t="s">
        <v>219</v>
      </c>
      <c r="E331" s="46">
        <v>15000</v>
      </c>
      <c r="F331" s="46">
        <v>0</v>
      </c>
    </row>
    <row r="332" spans="1:6" s="116" customFormat="1" ht="14">
      <c r="A332" s="83"/>
      <c r="B332" s="40">
        <v>421</v>
      </c>
      <c r="C332" s="45"/>
      <c r="D332" s="40" t="s">
        <v>100</v>
      </c>
      <c r="E332" s="43">
        <f>SUM(E333)</f>
        <v>1500</v>
      </c>
      <c r="F332" s="43">
        <f>F333</f>
        <v>1500</v>
      </c>
    </row>
    <row r="333" spans="1:6" s="116" customFormat="1" ht="14">
      <c r="A333" s="83"/>
      <c r="B333" s="44"/>
      <c r="C333" s="45" t="s">
        <v>101</v>
      </c>
      <c r="D333" s="44" t="s">
        <v>102</v>
      </c>
      <c r="E333" s="46">
        <v>1500</v>
      </c>
      <c r="F333" s="46">
        <v>1500</v>
      </c>
    </row>
    <row r="334" spans="1:6" s="116" customFormat="1" ht="14">
      <c r="A334" s="83"/>
      <c r="B334" s="40">
        <v>431</v>
      </c>
      <c r="C334" s="45"/>
      <c r="D334" s="40" t="s">
        <v>46</v>
      </c>
      <c r="E334" s="43">
        <f>SUM(E335+E336+E338+E340+E337+E339)</f>
        <v>318000</v>
      </c>
      <c r="F334" s="43">
        <f>F335+F336+F337+F338+F339+F340</f>
        <v>390500</v>
      </c>
    </row>
    <row r="335" spans="1:6" s="116" customFormat="1" ht="14">
      <c r="A335" s="83"/>
      <c r="B335" s="66"/>
      <c r="C335" s="45" t="s">
        <v>107</v>
      </c>
      <c r="D335" s="66" t="s">
        <v>162</v>
      </c>
      <c r="E335" s="46">
        <v>160000</v>
      </c>
      <c r="F335" s="46">
        <v>160000</v>
      </c>
    </row>
    <row r="336" spans="1:6" s="116" customFormat="1" ht="13.5" customHeight="1">
      <c r="A336" s="83"/>
      <c r="B336" s="66"/>
      <c r="C336" s="45" t="s">
        <v>109</v>
      </c>
      <c r="D336" s="92" t="s">
        <v>110</v>
      </c>
      <c r="E336" s="46">
        <v>15000</v>
      </c>
      <c r="F336" s="46">
        <v>15000</v>
      </c>
    </row>
    <row r="337" spans="1:6" s="116" customFormat="1" ht="12.5" customHeight="1">
      <c r="A337" s="83"/>
      <c r="B337" s="66"/>
      <c r="C337" s="45" t="s">
        <v>111</v>
      </c>
      <c r="D337" s="92" t="s">
        <v>207</v>
      </c>
      <c r="E337" s="61">
        <v>3000</v>
      </c>
      <c r="F337" s="61">
        <v>3000</v>
      </c>
    </row>
    <row r="338" spans="1:6" s="116" customFormat="1" ht="14">
      <c r="A338" s="83"/>
      <c r="B338" s="66"/>
      <c r="C338" s="45" t="s">
        <v>117</v>
      </c>
      <c r="D338" s="44" t="s">
        <v>182</v>
      </c>
      <c r="E338" s="61">
        <v>100000</v>
      </c>
      <c r="F338" s="61">
        <v>130000</v>
      </c>
    </row>
    <row r="339" spans="1:6" s="116" customFormat="1" ht="14">
      <c r="A339" s="83"/>
      <c r="B339" s="66"/>
      <c r="C339" s="45" t="s">
        <v>117</v>
      </c>
      <c r="D339" s="66" t="s">
        <v>208</v>
      </c>
      <c r="E339" s="61">
        <v>36000</v>
      </c>
      <c r="F339" s="61">
        <v>74500</v>
      </c>
    </row>
    <row r="340" spans="1:6" s="116" customFormat="1" ht="14">
      <c r="A340" s="83"/>
      <c r="B340" s="66"/>
      <c r="C340" s="45" t="s">
        <v>117</v>
      </c>
      <c r="D340" s="66" t="s">
        <v>209</v>
      </c>
      <c r="E340" s="61">
        <v>4000</v>
      </c>
      <c r="F340" s="61">
        <v>8000</v>
      </c>
    </row>
    <row r="341" spans="1:6" s="116" customFormat="1" ht="14">
      <c r="A341" s="83"/>
      <c r="B341" s="88">
        <v>463</v>
      </c>
      <c r="C341" s="95"/>
      <c r="D341" s="88" t="s">
        <v>204</v>
      </c>
      <c r="E341" s="85">
        <f>E342</f>
        <v>280000</v>
      </c>
      <c r="F341" s="85">
        <f>F342</f>
        <v>179000</v>
      </c>
    </row>
    <row r="342" spans="1:6" s="116" customFormat="1" ht="13" customHeight="1">
      <c r="A342" s="83"/>
      <c r="B342" s="66"/>
      <c r="C342" s="33" t="s">
        <v>203</v>
      </c>
      <c r="D342" s="66" t="s">
        <v>204</v>
      </c>
      <c r="E342" s="61">
        <v>280000</v>
      </c>
      <c r="F342" s="61">
        <v>179000</v>
      </c>
    </row>
    <row r="343" spans="1:6" s="116" customFormat="1" ht="13" customHeight="1">
      <c r="A343" s="83"/>
      <c r="B343" s="66"/>
      <c r="C343" s="33"/>
      <c r="D343" s="88" t="s">
        <v>149</v>
      </c>
      <c r="E343" s="43">
        <f>SUM(E312+E318+E328+E334+E322+E332+E341+E330)</f>
        <v>926900</v>
      </c>
      <c r="F343" s="43">
        <f>F312+F318+F322+F328+F330+F332+F334+F341</f>
        <v>840550</v>
      </c>
    </row>
    <row r="344" spans="1:6" s="116" customFormat="1" ht="14">
      <c r="A344" s="60"/>
      <c r="B344" s="51"/>
      <c r="C344" s="67"/>
      <c r="D344" s="75"/>
      <c r="E344" s="69"/>
      <c r="F344" s="138">
        <v>6</v>
      </c>
    </row>
    <row r="345" spans="1:6" s="116" customFormat="1" ht="14">
      <c r="A345" s="60"/>
      <c r="B345" s="51"/>
      <c r="C345" s="67"/>
      <c r="D345" s="75"/>
      <c r="E345" s="69"/>
      <c r="F345" s="138"/>
    </row>
    <row r="346" spans="1:6" s="116" customFormat="1" ht="14">
      <c r="A346" s="60"/>
      <c r="B346" s="51"/>
      <c r="C346" s="67"/>
      <c r="D346" s="75"/>
      <c r="E346" s="69"/>
      <c r="F346" s="138"/>
    </row>
    <row r="347" spans="1:6" s="116" customFormat="1" ht="14">
      <c r="A347" s="60"/>
      <c r="B347" s="51"/>
      <c r="C347" s="67"/>
      <c r="D347" s="75"/>
      <c r="E347" s="69"/>
      <c r="F347" s="138"/>
    </row>
    <row r="348" spans="1:6" s="116" customFormat="1" ht="18">
      <c r="A348" s="142" t="s">
        <v>229</v>
      </c>
      <c r="B348" s="143"/>
      <c r="C348" s="143"/>
      <c r="D348" s="143"/>
    </row>
    <row r="349" spans="1:6" s="116" customFormat="1" ht="18.5" thickBot="1">
      <c r="A349" s="127"/>
      <c r="B349" s="128"/>
      <c r="C349" s="128"/>
      <c r="D349" s="128"/>
    </row>
    <row r="350" spans="1:6" s="116" customFormat="1" ht="14">
      <c r="A350" s="77" t="s">
        <v>139</v>
      </c>
      <c r="B350" s="26" t="s">
        <v>7</v>
      </c>
      <c r="C350" s="26" t="s">
        <v>7</v>
      </c>
      <c r="D350" s="78" t="s">
        <v>10</v>
      </c>
      <c r="E350" s="54" t="s">
        <v>8</v>
      </c>
      <c r="F350" s="54" t="s">
        <v>227</v>
      </c>
    </row>
    <row r="351" spans="1:6" s="116" customFormat="1" thickBot="1">
      <c r="A351" s="79" t="s">
        <v>9</v>
      </c>
      <c r="B351" s="30" t="s">
        <v>9</v>
      </c>
      <c r="C351" s="30" t="s">
        <v>9</v>
      </c>
      <c r="D351" s="89"/>
      <c r="E351" s="57" t="s">
        <v>196</v>
      </c>
      <c r="F351" s="57" t="s">
        <v>196</v>
      </c>
    </row>
    <row r="352" spans="1:6" s="116" customFormat="1" ht="14">
      <c r="A352" s="81" t="s">
        <v>163</v>
      </c>
      <c r="B352" s="82"/>
      <c r="C352" s="33"/>
      <c r="D352" s="66"/>
      <c r="E352" s="122"/>
      <c r="F352" s="122"/>
    </row>
    <row r="353" spans="1:6" s="116" customFormat="1" ht="14">
      <c r="A353" s="83"/>
      <c r="B353" s="40">
        <v>411</v>
      </c>
      <c r="C353" s="45"/>
      <c r="D353" s="40" t="s">
        <v>53</v>
      </c>
      <c r="E353" s="43">
        <v>0</v>
      </c>
      <c r="F353" s="43">
        <f>F354+F355+F356+F357+F358</f>
        <v>44100</v>
      </c>
    </row>
    <row r="354" spans="1:6" s="116" customFormat="1" ht="14">
      <c r="A354" s="83"/>
      <c r="B354" s="44"/>
      <c r="C354" s="45" t="s">
        <v>54</v>
      </c>
      <c r="D354" s="44" t="s">
        <v>55</v>
      </c>
      <c r="E354" s="46">
        <v>0</v>
      </c>
      <c r="F354" s="46">
        <v>31500</v>
      </c>
    </row>
    <row r="355" spans="1:6" s="116" customFormat="1" ht="14">
      <c r="A355" s="83"/>
      <c r="B355" s="44"/>
      <c r="C355" s="45" t="s">
        <v>56</v>
      </c>
      <c r="D355" s="44" t="s">
        <v>57</v>
      </c>
      <c r="E355" s="46">
        <v>0</v>
      </c>
      <c r="F355" s="46">
        <v>2800</v>
      </c>
    </row>
    <row r="356" spans="1:6" s="116" customFormat="1" ht="14">
      <c r="A356" s="83"/>
      <c r="B356" s="44"/>
      <c r="C356" s="45" t="s">
        <v>58</v>
      </c>
      <c r="D356" s="44" t="s">
        <v>59</v>
      </c>
      <c r="E356" s="46">
        <v>0</v>
      </c>
      <c r="F356" s="46">
        <v>6300</v>
      </c>
    </row>
    <row r="357" spans="1:6" s="116" customFormat="1" ht="14">
      <c r="A357" s="83"/>
      <c r="B357" s="44"/>
      <c r="C357" s="45" t="s">
        <v>60</v>
      </c>
      <c r="D357" s="44" t="s">
        <v>61</v>
      </c>
      <c r="E357" s="46">
        <v>0</v>
      </c>
      <c r="F357" s="46">
        <v>3150</v>
      </c>
    </row>
    <row r="358" spans="1:6" s="116" customFormat="1" ht="14">
      <c r="A358" s="83"/>
      <c r="B358" s="44"/>
      <c r="C358" s="45" t="s">
        <v>62</v>
      </c>
      <c r="D358" s="44" t="s">
        <v>63</v>
      </c>
      <c r="E358" s="46">
        <v>0</v>
      </c>
      <c r="F358" s="46">
        <v>350</v>
      </c>
    </row>
    <row r="359" spans="1:6" s="116" customFormat="1" ht="14">
      <c r="A359" s="83"/>
      <c r="B359" s="40">
        <v>413</v>
      </c>
      <c r="C359" s="45"/>
      <c r="D359" s="40" t="s">
        <v>67</v>
      </c>
      <c r="E359" s="85">
        <v>0</v>
      </c>
      <c r="F359" s="43">
        <f>F360+F361</f>
        <v>450</v>
      </c>
    </row>
    <row r="360" spans="1:6" s="116" customFormat="1" ht="14">
      <c r="A360" s="83"/>
      <c r="B360" s="44"/>
      <c r="C360" s="45" t="s">
        <v>68</v>
      </c>
      <c r="D360" s="44" t="s">
        <v>69</v>
      </c>
      <c r="E360" s="46">
        <v>0</v>
      </c>
      <c r="F360" s="46">
        <v>300</v>
      </c>
    </row>
    <row r="361" spans="1:6" s="116" customFormat="1" ht="14">
      <c r="A361" s="83"/>
      <c r="B361" s="86"/>
      <c r="C361" s="45" t="s">
        <v>72</v>
      </c>
      <c r="D361" s="44" t="s">
        <v>141</v>
      </c>
      <c r="E361" s="87">
        <v>0</v>
      </c>
      <c r="F361" s="87">
        <v>150</v>
      </c>
    </row>
    <row r="362" spans="1:6" s="116" customFormat="1" ht="14">
      <c r="A362" s="83"/>
      <c r="B362" s="40">
        <v>414</v>
      </c>
      <c r="C362" s="45"/>
      <c r="D362" s="40" t="s">
        <v>74</v>
      </c>
      <c r="E362" s="43">
        <v>0</v>
      </c>
      <c r="F362" s="43">
        <f>F363+F364+F365</f>
        <v>380</v>
      </c>
    </row>
    <row r="363" spans="1:6" s="116" customFormat="1" ht="14">
      <c r="A363" s="83"/>
      <c r="B363" s="44"/>
      <c r="C363" s="45" t="s">
        <v>75</v>
      </c>
      <c r="D363" s="44" t="s">
        <v>76</v>
      </c>
      <c r="E363" s="46">
        <v>0</v>
      </c>
      <c r="F363" s="46">
        <v>100</v>
      </c>
    </row>
    <row r="364" spans="1:6" s="116" customFormat="1" ht="14">
      <c r="A364" s="83"/>
      <c r="B364" s="44"/>
      <c r="C364" s="45" t="s">
        <v>77</v>
      </c>
      <c r="D364" s="44" t="s">
        <v>78</v>
      </c>
      <c r="E364" s="46">
        <v>0</v>
      </c>
      <c r="F364" s="46">
        <v>100</v>
      </c>
    </row>
    <row r="365" spans="1:6" s="116" customFormat="1" ht="14">
      <c r="A365" s="83"/>
      <c r="B365" s="44"/>
      <c r="C365" s="45" t="s">
        <v>79</v>
      </c>
      <c r="D365" s="44" t="s">
        <v>142</v>
      </c>
      <c r="E365" s="46">
        <v>0</v>
      </c>
      <c r="F365" s="46">
        <v>180</v>
      </c>
    </row>
    <row r="366" spans="1:6" s="116" customFormat="1" ht="14">
      <c r="A366" s="83"/>
      <c r="B366" s="66"/>
      <c r="C366" s="33"/>
      <c r="D366" s="88" t="s">
        <v>149</v>
      </c>
      <c r="E366" s="43">
        <v>0</v>
      </c>
      <c r="F366" s="43">
        <f>F353+F359+F362</f>
        <v>44930</v>
      </c>
    </row>
    <row r="367" spans="1:6" s="116" customFormat="1" ht="14">
      <c r="A367" s="60"/>
      <c r="B367" s="51"/>
      <c r="C367" s="67"/>
      <c r="D367" s="75"/>
      <c r="E367" s="69"/>
      <c r="F367" s="69"/>
    </row>
    <row r="368" spans="1:6" s="116" customFormat="1" ht="14">
      <c r="A368" s="60"/>
      <c r="B368" s="51"/>
      <c r="C368" s="67"/>
      <c r="D368" s="75"/>
      <c r="E368" s="69"/>
      <c r="F368" s="69"/>
    </row>
    <row r="369" spans="1:6" s="116" customFormat="1" ht="14">
      <c r="A369" s="60"/>
      <c r="B369" s="51"/>
      <c r="C369" s="67"/>
      <c r="D369" s="75"/>
      <c r="E369" s="69"/>
      <c r="F369" s="69"/>
    </row>
    <row r="370" spans="1:6" s="116" customFormat="1" ht="14">
      <c r="A370" s="60"/>
      <c r="B370" s="51"/>
      <c r="C370" s="67"/>
      <c r="D370" s="75"/>
      <c r="E370" s="69"/>
      <c r="F370" s="69"/>
    </row>
    <row r="371" spans="1:6" s="116" customFormat="1" ht="14">
      <c r="A371" s="60"/>
      <c r="B371" s="51"/>
      <c r="C371" s="67"/>
      <c r="D371" s="75"/>
      <c r="E371" s="69"/>
      <c r="F371" s="69"/>
    </row>
    <row r="372" spans="1:6" s="116" customFormat="1" ht="14">
      <c r="A372" s="60"/>
      <c r="B372" s="51"/>
      <c r="C372" s="67"/>
      <c r="D372" s="75"/>
      <c r="E372" s="69"/>
      <c r="F372" s="69"/>
    </row>
    <row r="373" spans="1:6" s="116" customFormat="1" ht="14">
      <c r="A373" s="60"/>
      <c r="B373" s="51"/>
      <c r="C373" s="67"/>
      <c r="D373" s="75"/>
      <c r="E373" s="69"/>
      <c r="F373" s="69"/>
    </row>
    <row r="374" spans="1:6" s="116" customFormat="1" ht="14">
      <c r="A374" s="60"/>
      <c r="B374" s="51"/>
      <c r="C374" s="67"/>
      <c r="D374" s="75"/>
      <c r="E374" s="69"/>
      <c r="F374" s="69"/>
    </row>
    <row r="375" spans="1:6" s="116" customFormat="1" ht="14">
      <c r="A375" s="60"/>
      <c r="B375" s="51"/>
      <c r="C375" s="67"/>
      <c r="D375" s="75"/>
      <c r="E375" s="69"/>
      <c r="F375" s="69"/>
    </row>
    <row r="376" spans="1:6" s="116" customFormat="1" ht="14">
      <c r="A376" s="60"/>
      <c r="B376" s="51"/>
      <c r="C376" s="67"/>
      <c r="D376" s="75"/>
      <c r="E376" s="69"/>
      <c r="F376" s="69"/>
    </row>
    <row r="377" spans="1:6" s="116" customFormat="1" ht="14">
      <c r="A377" s="60"/>
      <c r="B377" s="51"/>
      <c r="C377" s="67"/>
      <c r="D377" s="75"/>
      <c r="E377" s="69"/>
      <c r="F377" s="69"/>
    </row>
    <row r="378" spans="1:6" s="116" customFormat="1" ht="14">
      <c r="A378" s="60"/>
      <c r="B378" s="51"/>
      <c r="C378" s="67"/>
      <c r="D378" s="75"/>
      <c r="E378" s="69"/>
      <c r="F378" s="69"/>
    </row>
    <row r="379" spans="1:6" s="116" customFormat="1" ht="14">
      <c r="A379" s="60"/>
      <c r="B379" s="51"/>
      <c r="C379" s="67"/>
      <c r="D379" s="75"/>
      <c r="E379" s="69"/>
      <c r="F379" s="69"/>
    </row>
    <row r="380" spans="1:6" s="116" customFormat="1" ht="14">
      <c r="A380" s="60"/>
      <c r="B380" s="51"/>
      <c r="C380" s="67"/>
      <c r="D380" s="75"/>
      <c r="E380" s="69"/>
      <c r="F380" s="69"/>
    </row>
    <row r="381" spans="1:6" s="116" customFormat="1" ht="14">
      <c r="A381" s="60"/>
      <c r="B381" s="51"/>
      <c r="C381" s="67"/>
      <c r="D381" s="75"/>
      <c r="E381" s="69"/>
      <c r="F381" s="69"/>
    </row>
    <row r="382" spans="1:6" s="116" customFormat="1" ht="14">
      <c r="A382" s="60"/>
      <c r="B382" s="51"/>
      <c r="C382" s="67"/>
      <c r="D382" s="75"/>
      <c r="E382" s="69"/>
      <c r="F382" s="69"/>
    </row>
    <row r="383" spans="1:6" s="116" customFormat="1" ht="14">
      <c r="A383" s="60"/>
      <c r="B383" s="51"/>
      <c r="C383" s="67"/>
      <c r="D383" s="75"/>
      <c r="E383" s="69"/>
      <c r="F383" s="69"/>
    </row>
    <row r="384" spans="1:6" s="116" customFormat="1" ht="14">
      <c r="A384" s="60"/>
      <c r="B384" s="51"/>
      <c r="C384" s="67"/>
      <c r="D384" s="75"/>
      <c r="E384" s="69"/>
      <c r="F384" s="69"/>
    </row>
    <row r="385" spans="1:6" s="116" customFormat="1" ht="14">
      <c r="A385" s="60"/>
      <c r="B385" s="51"/>
      <c r="C385" s="67"/>
      <c r="D385" s="75"/>
      <c r="E385" s="69"/>
      <c r="F385" s="69"/>
    </row>
    <row r="386" spans="1:6" s="116" customFormat="1" ht="14">
      <c r="A386" s="60"/>
      <c r="B386" s="51"/>
      <c r="C386" s="67"/>
      <c r="D386" s="75"/>
      <c r="E386" s="69"/>
      <c r="F386" s="69"/>
    </row>
    <row r="387" spans="1:6" s="116" customFormat="1" ht="14">
      <c r="A387" s="60"/>
      <c r="B387" s="51"/>
      <c r="C387" s="67"/>
      <c r="D387" s="75"/>
      <c r="E387" s="69"/>
      <c r="F387" s="69"/>
    </row>
    <row r="388" spans="1:6" s="116" customFormat="1" ht="14">
      <c r="A388" s="60"/>
      <c r="B388" s="51"/>
      <c r="C388" s="67"/>
      <c r="D388" s="75"/>
      <c r="E388" s="69"/>
      <c r="F388" s="69"/>
    </row>
    <row r="389" spans="1:6" s="116" customFormat="1" ht="14">
      <c r="A389" s="60"/>
      <c r="B389" s="51"/>
      <c r="C389" s="67"/>
      <c r="D389" s="75"/>
      <c r="E389" s="69"/>
      <c r="F389" s="69"/>
    </row>
    <row r="390" spans="1:6" s="116" customFormat="1" ht="14">
      <c r="A390" s="60"/>
      <c r="B390" s="51"/>
      <c r="C390" s="67"/>
      <c r="D390" s="75"/>
      <c r="E390" s="69"/>
      <c r="F390" s="69"/>
    </row>
    <row r="391" spans="1:6" s="116" customFormat="1" ht="14">
      <c r="A391" s="60"/>
      <c r="B391" s="51"/>
      <c r="C391" s="67"/>
      <c r="D391" s="75"/>
      <c r="E391" s="69"/>
      <c r="F391" s="69"/>
    </row>
    <row r="392" spans="1:6" s="116" customFormat="1" ht="14">
      <c r="A392" s="60"/>
      <c r="B392" s="51"/>
      <c r="C392" s="67"/>
      <c r="D392" s="75"/>
      <c r="E392" s="69"/>
      <c r="F392" s="69"/>
    </row>
    <row r="393" spans="1:6" s="116" customFormat="1" ht="14">
      <c r="A393" s="60"/>
      <c r="B393" s="51"/>
      <c r="C393" s="67"/>
      <c r="D393" s="75"/>
      <c r="E393" s="69"/>
      <c r="F393" s="69"/>
    </row>
    <row r="394" spans="1:6" s="116" customFormat="1" ht="14">
      <c r="A394" s="60"/>
      <c r="B394" s="51"/>
      <c r="C394" s="67"/>
      <c r="D394" s="75"/>
      <c r="E394" s="69"/>
      <c r="F394" s="69"/>
    </row>
    <row r="395" spans="1:6" s="116" customFormat="1" ht="14">
      <c r="A395" s="60"/>
      <c r="B395" s="51"/>
      <c r="C395" s="67"/>
      <c r="D395" s="75"/>
      <c r="E395" s="69"/>
      <c r="F395" s="69"/>
    </row>
    <row r="396" spans="1:6" s="116" customFormat="1" ht="14">
      <c r="A396" s="60"/>
      <c r="B396" s="51"/>
      <c r="C396" s="67"/>
      <c r="D396" s="75"/>
      <c r="E396" s="69"/>
      <c r="F396" s="69"/>
    </row>
    <row r="397" spans="1:6" s="116" customFormat="1" ht="14">
      <c r="A397" s="60"/>
      <c r="B397" s="51"/>
      <c r="C397" s="67"/>
      <c r="D397" s="75"/>
      <c r="E397" s="69"/>
      <c r="F397" s="69"/>
    </row>
    <row r="398" spans="1:6" s="116" customFormat="1" ht="14">
      <c r="A398" s="60"/>
      <c r="B398" s="51"/>
      <c r="C398" s="67"/>
      <c r="D398" s="75"/>
      <c r="E398" s="69"/>
      <c r="F398" s="69"/>
    </row>
    <row r="399" spans="1:6" s="116" customFormat="1" ht="14">
      <c r="A399" s="60"/>
      <c r="B399" s="51"/>
      <c r="C399" s="67"/>
      <c r="D399" s="75"/>
      <c r="E399" s="69"/>
      <c r="F399" s="69"/>
    </row>
    <row r="400" spans="1:6" s="116" customFormat="1" ht="14">
      <c r="A400" s="60"/>
      <c r="B400" s="51"/>
      <c r="C400" s="67"/>
      <c r="D400" s="75"/>
      <c r="E400" s="69"/>
      <c r="F400" s="69"/>
    </row>
    <row r="401" spans="1:6" s="116" customFormat="1" ht="14">
      <c r="A401" s="60"/>
      <c r="B401" s="51"/>
      <c r="C401" s="67"/>
      <c r="D401" s="75"/>
      <c r="E401" s="69"/>
      <c r="F401" s="69"/>
    </row>
    <row r="402" spans="1:6" s="116" customFormat="1" ht="14">
      <c r="A402" s="60"/>
      <c r="B402" s="51"/>
      <c r="C402" s="67"/>
      <c r="D402" s="75"/>
      <c r="E402" s="69"/>
      <c r="F402" s="139">
        <v>7</v>
      </c>
    </row>
    <row r="403" spans="1:6" s="116" customFormat="1" ht="14">
      <c r="A403" s="60"/>
      <c r="B403" s="51"/>
      <c r="C403" s="67"/>
      <c r="D403" s="75"/>
      <c r="E403" s="69"/>
      <c r="F403" s="69"/>
    </row>
    <row r="404" spans="1:6" s="116" customFormat="1" ht="14">
      <c r="A404" s="60"/>
      <c r="B404" s="51"/>
      <c r="C404" s="67"/>
      <c r="D404" s="75"/>
      <c r="E404" s="69"/>
      <c r="F404" s="69"/>
    </row>
    <row r="405" spans="1:6" s="116" customFormat="1" ht="15">
      <c r="A405" s="142" t="s">
        <v>218</v>
      </c>
      <c r="B405" s="142"/>
      <c r="C405" s="142"/>
      <c r="D405" s="142"/>
    </row>
    <row r="406" spans="1:6" s="116" customFormat="1" ht="18.5" thickBot="1">
      <c r="A406" s="1"/>
      <c r="B406" s="14"/>
      <c r="C406" s="121"/>
      <c r="D406" s="115"/>
    </row>
    <row r="407" spans="1:6" s="116" customFormat="1" ht="14">
      <c r="A407" s="77" t="s">
        <v>139</v>
      </c>
      <c r="B407" s="26" t="s">
        <v>7</v>
      </c>
      <c r="C407" s="26" t="s">
        <v>7</v>
      </c>
      <c r="D407" s="78" t="s">
        <v>10</v>
      </c>
      <c r="E407" s="54" t="s">
        <v>8</v>
      </c>
      <c r="F407" s="54" t="s">
        <v>227</v>
      </c>
    </row>
    <row r="408" spans="1:6" s="116" customFormat="1" thickBot="1">
      <c r="A408" s="79" t="s">
        <v>9</v>
      </c>
      <c r="B408" s="30" t="s">
        <v>9</v>
      </c>
      <c r="C408" s="30" t="s">
        <v>9</v>
      </c>
      <c r="D408" s="89"/>
      <c r="E408" s="57" t="s">
        <v>196</v>
      </c>
      <c r="F408" s="57" t="s">
        <v>196</v>
      </c>
    </row>
    <row r="409" spans="1:6" s="116" customFormat="1" ht="14">
      <c r="A409" s="81" t="s">
        <v>174</v>
      </c>
      <c r="B409" s="82"/>
      <c r="C409" s="33"/>
      <c r="D409" s="66"/>
      <c r="E409" s="122"/>
      <c r="F409" s="122"/>
    </row>
    <row r="410" spans="1:6" s="116" customFormat="1" ht="14">
      <c r="A410" s="83"/>
      <c r="B410" s="40">
        <v>411</v>
      </c>
      <c r="C410" s="45"/>
      <c r="D410" s="40" t="s">
        <v>53</v>
      </c>
      <c r="E410" s="43">
        <f>SUM(E411+E412+E413+E414+E415)</f>
        <v>185700</v>
      </c>
      <c r="F410" s="43">
        <f>F411+F412+F413+F414+F415</f>
        <v>185700</v>
      </c>
    </row>
    <row r="411" spans="1:6" s="116" customFormat="1" ht="14">
      <c r="A411" s="83"/>
      <c r="B411" s="44"/>
      <c r="C411" s="45" t="s">
        <v>54</v>
      </c>
      <c r="D411" s="44" t="s">
        <v>55</v>
      </c>
      <c r="E411" s="46">
        <v>111900</v>
      </c>
      <c r="F411" s="46">
        <v>111900</v>
      </c>
    </row>
    <row r="412" spans="1:6" s="116" customFormat="1" ht="14">
      <c r="A412" s="83"/>
      <c r="B412" s="44"/>
      <c r="C412" s="45" t="s">
        <v>56</v>
      </c>
      <c r="D412" s="44" t="s">
        <v>57</v>
      </c>
      <c r="E412" s="46">
        <v>15000</v>
      </c>
      <c r="F412" s="46">
        <v>15000</v>
      </c>
    </row>
    <row r="413" spans="1:6" s="116" customFormat="1" ht="14">
      <c r="A413" s="83"/>
      <c r="B413" s="44"/>
      <c r="C413" s="45" t="s">
        <v>58</v>
      </c>
      <c r="D413" s="44" t="s">
        <v>59</v>
      </c>
      <c r="E413" s="46">
        <v>40000</v>
      </c>
      <c r="F413" s="46">
        <v>40000</v>
      </c>
    </row>
    <row r="414" spans="1:6" s="116" customFormat="1" ht="14">
      <c r="A414" s="83"/>
      <c r="B414" s="44"/>
      <c r="C414" s="45" t="s">
        <v>60</v>
      </c>
      <c r="D414" s="44" t="s">
        <v>61</v>
      </c>
      <c r="E414" s="46">
        <v>17000</v>
      </c>
      <c r="F414" s="46">
        <v>17000</v>
      </c>
    </row>
    <row r="415" spans="1:6" s="116" customFormat="1" ht="14">
      <c r="A415" s="83"/>
      <c r="B415" s="44"/>
      <c r="C415" s="45" t="s">
        <v>62</v>
      </c>
      <c r="D415" s="44" t="s">
        <v>63</v>
      </c>
      <c r="E415" s="46">
        <v>1800</v>
      </c>
      <c r="F415" s="46">
        <v>1800</v>
      </c>
    </row>
    <row r="416" spans="1:6" s="116" customFormat="1" ht="14">
      <c r="A416" s="83"/>
      <c r="B416" s="40">
        <v>413</v>
      </c>
      <c r="C416" s="45"/>
      <c r="D416" s="40" t="s">
        <v>67</v>
      </c>
      <c r="E416" s="43">
        <f>SUM(E417+E418+E419)</f>
        <v>38000</v>
      </c>
      <c r="F416" s="43">
        <f>F417+F418+F419</f>
        <v>35500</v>
      </c>
    </row>
    <row r="417" spans="1:6" s="116" customFormat="1" ht="14">
      <c r="A417" s="83"/>
      <c r="B417" s="44"/>
      <c r="C417" s="45" t="s">
        <v>68</v>
      </c>
      <c r="D417" s="44" t="s">
        <v>69</v>
      </c>
      <c r="E417" s="46">
        <v>5000</v>
      </c>
      <c r="F417" s="46">
        <v>4000</v>
      </c>
    </row>
    <row r="418" spans="1:6" s="116" customFormat="1" ht="14">
      <c r="A418" s="83"/>
      <c r="B418" s="86"/>
      <c r="C418" s="45" t="s">
        <v>70</v>
      </c>
      <c r="D418" s="44" t="s">
        <v>71</v>
      </c>
      <c r="E418" s="87">
        <v>30000</v>
      </c>
      <c r="F418" s="87">
        <v>30000</v>
      </c>
    </row>
    <row r="419" spans="1:6" s="116" customFormat="1" ht="14">
      <c r="A419" s="83"/>
      <c r="B419" s="44"/>
      <c r="C419" s="45" t="s">
        <v>72</v>
      </c>
      <c r="D419" s="44" t="s">
        <v>141</v>
      </c>
      <c r="E419" s="46">
        <v>3000</v>
      </c>
      <c r="F419" s="46">
        <v>1500</v>
      </c>
    </row>
    <row r="420" spans="1:6" s="116" customFormat="1" ht="14">
      <c r="A420" s="83"/>
      <c r="B420" s="40">
        <v>414</v>
      </c>
      <c r="C420" s="45"/>
      <c r="D420" s="40" t="s">
        <v>74</v>
      </c>
      <c r="E420" s="43">
        <f>E421+E422+E423+E425+E426+E424</f>
        <v>22000</v>
      </c>
      <c r="F420" s="43">
        <f>F421+F422+F423+F425+F426+F424</f>
        <v>17500</v>
      </c>
    </row>
    <row r="421" spans="1:6" s="116" customFormat="1" ht="14">
      <c r="A421" s="83"/>
      <c r="B421" s="44"/>
      <c r="C421" s="45" t="s">
        <v>75</v>
      </c>
      <c r="D421" s="44" t="s">
        <v>76</v>
      </c>
      <c r="E421" s="46">
        <v>2500</v>
      </c>
      <c r="F421" s="46">
        <v>1500</v>
      </c>
    </row>
    <row r="422" spans="1:6" s="116" customFormat="1" ht="14">
      <c r="A422" s="83"/>
      <c r="B422" s="44"/>
      <c r="C422" s="45" t="s">
        <v>77</v>
      </c>
      <c r="D422" s="44" t="s">
        <v>78</v>
      </c>
      <c r="E422" s="46">
        <v>1500</v>
      </c>
      <c r="F422" s="46">
        <v>1500</v>
      </c>
    </row>
    <row r="423" spans="1:6" s="116" customFormat="1" ht="14">
      <c r="A423" s="83"/>
      <c r="B423" s="44"/>
      <c r="C423" s="45" t="s">
        <v>79</v>
      </c>
      <c r="D423" s="44" t="s">
        <v>80</v>
      </c>
      <c r="E423" s="46">
        <v>1500</v>
      </c>
      <c r="F423" s="46">
        <v>1500</v>
      </c>
    </row>
    <row r="424" spans="1:6" s="116" customFormat="1" ht="14">
      <c r="A424" s="83"/>
      <c r="B424" s="44"/>
      <c r="C424" s="45" t="s">
        <v>79</v>
      </c>
      <c r="D424" s="44" t="s">
        <v>160</v>
      </c>
      <c r="E424" s="46">
        <v>2500</v>
      </c>
      <c r="F424" s="46">
        <v>0</v>
      </c>
    </row>
    <row r="425" spans="1:6" s="116" customFormat="1" ht="14">
      <c r="A425" s="83"/>
      <c r="B425" s="93"/>
      <c r="C425" s="45" t="s">
        <v>81</v>
      </c>
      <c r="D425" s="44" t="s">
        <v>82</v>
      </c>
      <c r="E425" s="94">
        <v>8000</v>
      </c>
      <c r="F425" s="94">
        <v>7000</v>
      </c>
    </row>
    <row r="426" spans="1:6" s="116" customFormat="1" ht="14">
      <c r="A426" s="83"/>
      <c r="B426" s="44"/>
      <c r="C426" s="45" t="s">
        <v>83</v>
      </c>
      <c r="D426" s="44" t="s">
        <v>164</v>
      </c>
      <c r="E426" s="46">
        <v>6000</v>
      </c>
      <c r="F426" s="46">
        <v>6000</v>
      </c>
    </row>
    <row r="427" spans="1:6" s="116" customFormat="1" ht="14">
      <c r="A427" s="83"/>
      <c r="B427" s="40">
        <v>415</v>
      </c>
      <c r="C427" s="45"/>
      <c r="D427" s="40" t="s">
        <v>85</v>
      </c>
      <c r="E427" s="43">
        <f>SUM(E428)</f>
        <v>700</v>
      </c>
      <c r="F427" s="43">
        <f>F428</f>
        <v>400</v>
      </c>
    </row>
    <row r="428" spans="1:6" s="116" customFormat="1" ht="14">
      <c r="A428" s="83"/>
      <c r="B428" s="44"/>
      <c r="C428" s="45" t="s">
        <v>88</v>
      </c>
      <c r="D428" s="44" t="s">
        <v>143</v>
      </c>
      <c r="E428" s="46">
        <v>700</v>
      </c>
      <c r="F428" s="46">
        <v>400</v>
      </c>
    </row>
    <row r="429" spans="1:6" s="116" customFormat="1" ht="14">
      <c r="A429" s="83"/>
      <c r="B429" s="40">
        <v>416</v>
      </c>
      <c r="C429" s="45"/>
      <c r="D429" s="40" t="s">
        <v>90</v>
      </c>
      <c r="E429" s="43">
        <f>SUM(E430)</f>
        <v>146200</v>
      </c>
      <c r="F429" s="43">
        <f>F430</f>
        <v>75000</v>
      </c>
    </row>
    <row r="430" spans="1:6" s="116" customFormat="1" ht="14">
      <c r="A430" s="83"/>
      <c r="B430" s="44"/>
      <c r="C430" s="45" t="s">
        <v>91</v>
      </c>
      <c r="D430" s="44" t="s">
        <v>92</v>
      </c>
      <c r="E430" s="46">
        <v>146200</v>
      </c>
      <c r="F430" s="46">
        <v>75000</v>
      </c>
    </row>
    <row r="431" spans="1:6" s="116" customFormat="1" ht="14">
      <c r="A431" s="83"/>
      <c r="B431" s="40">
        <v>418</v>
      </c>
      <c r="C431" s="45"/>
      <c r="D431" s="40" t="s">
        <v>93</v>
      </c>
      <c r="E431" s="43">
        <f>E432</f>
        <v>50000</v>
      </c>
      <c r="F431" s="43">
        <f>F432</f>
        <v>50000</v>
      </c>
    </row>
    <row r="432" spans="1:6" s="116" customFormat="1" ht="14">
      <c r="A432" s="83"/>
      <c r="B432" s="44"/>
      <c r="C432" s="45" t="s">
        <v>94</v>
      </c>
      <c r="D432" s="44" t="s">
        <v>216</v>
      </c>
      <c r="E432" s="46">
        <v>50000</v>
      </c>
      <c r="F432" s="46">
        <v>50000</v>
      </c>
    </row>
    <row r="433" spans="1:6" s="116" customFormat="1" ht="14">
      <c r="A433" s="83"/>
      <c r="B433" s="40">
        <v>419</v>
      </c>
      <c r="C433" s="45"/>
      <c r="D433" s="40" t="s">
        <v>96</v>
      </c>
      <c r="E433" s="43">
        <f>SUM(E434+E435)</f>
        <v>17000</v>
      </c>
      <c r="F433" s="43">
        <f>F434+F435</f>
        <v>15000</v>
      </c>
    </row>
    <row r="434" spans="1:6" s="116" customFormat="1" ht="14">
      <c r="A434" s="83"/>
      <c r="B434" s="40"/>
      <c r="C434" s="45" t="s">
        <v>97</v>
      </c>
      <c r="D434" s="44" t="s">
        <v>98</v>
      </c>
      <c r="E434" s="46">
        <v>10000</v>
      </c>
      <c r="F434" s="46">
        <v>8000</v>
      </c>
    </row>
    <row r="435" spans="1:6" s="116" customFormat="1" ht="14">
      <c r="A435" s="83"/>
      <c r="B435" s="44"/>
      <c r="C435" s="45" t="s">
        <v>99</v>
      </c>
      <c r="D435" s="44" t="s">
        <v>96</v>
      </c>
      <c r="E435" s="46">
        <v>7000</v>
      </c>
      <c r="F435" s="46">
        <v>7000</v>
      </c>
    </row>
    <row r="436" spans="1:6" s="116" customFormat="1" ht="14">
      <c r="A436" s="83"/>
      <c r="B436" s="40">
        <v>422</v>
      </c>
      <c r="C436" s="65"/>
      <c r="D436" s="40" t="s">
        <v>103</v>
      </c>
      <c r="E436" s="43">
        <f>E437</f>
        <v>50000</v>
      </c>
      <c r="F436" s="43">
        <f>F437</f>
        <v>50000</v>
      </c>
    </row>
    <row r="437" spans="1:6" s="116" customFormat="1" ht="14">
      <c r="A437" s="83"/>
      <c r="B437" s="44"/>
      <c r="C437" s="45" t="s">
        <v>104</v>
      </c>
      <c r="D437" s="44" t="s">
        <v>105</v>
      </c>
      <c r="E437" s="46">
        <v>50000</v>
      </c>
      <c r="F437" s="46">
        <v>50000</v>
      </c>
    </row>
    <row r="438" spans="1:6" s="116" customFormat="1" ht="14">
      <c r="A438" s="83"/>
      <c r="B438" s="40">
        <v>431</v>
      </c>
      <c r="C438" s="45"/>
      <c r="D438" s="40" t="s">
        <v>46</v>
      </c>
      <c r="E438" s="43">
        <f>SUM(E439+E440+E442+E443+E444+E445+E446+E447+E441+E448)</f>
        <v>967000</v>
      </c>
      <c r="F438" s="43">
        <f>F439+F440+F441+F442+F443+F444+F445+F446+F447+F448</f>
        <v>1104600</v>
      </c>
    </row>
    <row r="439" spans="1:6" s="116" customFormat="1" ht="14">
      <c r="A439" s="83"/>
      <c r="B439" s="66"/>
      <c r="C439" s="33" t="s">
        <v>107</v>
      </c>
      <c r="D439" s="66" t="s">
        <v>165</v>
      </c>
      <c r="E439" s="61">
        <v>120000</v>
      </c>
      <c r="F439" s="61">
        <v>120000</v>
      </c>
    </row>
    <row r="440" spans="1:6" s="116" customFormat="1" ht="14">
      <c r="A440" s="83"/>
      <c r="B440" s="44"/>
      <c r="C440" s="45" t="s">
        <v>107</v>
      </c>
      <c r="D440" s="66" t="s">
        <v>166</v>
      </c>
      <c r="E440" s="46">
        <v>220000</v>
      </c>
      <c r="F440" s="46">
        <v>263000</v>
      </c>
    </row>
    <row r="441" spans="1:6" s="116" customFormat="1" ht="14">
      <c r="A441" s="83"/>
      <c r="B441" s="44"/>
      <c r="C441" s="33" t="s">
        <v>107</v>
      </c>
      <c r="D441" s="66" t="s">
        <v>167</v>
      </c>
      <c r="E441" s="46">
        <v>90000</v>
      </c>
      <c r="F441" s="46">
        <v>110000</v>
      </c>
    </row>
    <row r="442" spans="1:6" s="116" customFormat="1" ht="14">
      <c r="A442" s="83"/>
      <c r="B442" s="44"/>
      <c r="C442" s="33" t="s">
        <v>107</v>
      </c>
      <c r="D442" s="66" t="s">
        <v>168</v>
      </c>
      <c r="E442" s="46">
        <v>20000</v>
      </c>
      <c r="F442" s="46">
        <v>20000</v>
      </c>
    </row>
    <row r="443" spans="1:6" s="116" customFormat="1" ht="14">
      <c r="A443" s="83"/>
      <c r="B443" s="44"/>
      <c r="C443" s="45" t="s">
        <v>107</v>
      </c>
      <c r="D443" s="66" t="s">
        <v>169</v>
      </c>
      <c r="E443" s="46">
        <v>100000</v>
      </c>
      <c r="F443" s="46">
        <v>125000</v>
      </c>
    </row>
    <row r="444" spans="1:6" s="116" customFormat="1" ht="14">
      <c r="A444" s="83"/>
      <c r="B444" s="44"/>
      <c r="C444" s="33" t="s">
        <v>107</v>
      </c>
      <c r="D444" s="66" t="s">
        <v>223</v>
      </c>
      <c r="E444" s="46">
        <v>170000</v>
      </c>
      <c r="F444" s="46">
        <v>180000</v>
      </c>
    </row>
    <row r="445" spans="1:6" s="116" customFormat="1" ht="14">
      <c r="A445" s="83"/>
      <c r="B445" s="44"/>
      <c r="C445" s="45" t="s">
        <v>107</v>
      </c>
      <c r="D445" s="44" t="s">
        <v>170</v>
      </c>
      <c r="E445" s="46">
        <v>77000</v>
      </c>
      <c r="F445" s="46">
        <v>86600</v>
      </c>
    </row>
    <row r="446" spans="1:6" s="116" customFormat="1" ht="14">
      <c r="A446" s="83"/>
      <c r="B446" s="66"/>
      <c r="C446" s="33" t="s">
        <v>107</v>
      </c>
      <c r="D446" s="66" t="s">
        <v>210</v>
      </c>
      <c r="E446" s="46">
        <v>50000</v>
      </c>
      <c r="F446" s="46">
        <v>80000</v>
      </c>
    </row>
    <row r="447" spans="1:6" s="116" customFormat="1" ht="14">
      <c r="A447" s="83"/>
      <c r="B447" s="66"/>
      <c r="C447" s="45" t="s">
        <v>107</v>
      </c>
      <c r="D447" s="44" t="s">
        <v>211</v>
      </c>
      <c r="E447" s="46">
        <v>110000</v>
      </c>
      <c r="F447" s="46">
        <v>110000</v>
      </c>
    </row>
    <row r="448" spans="1:6" s="116" customFormat="1" ht="14">
      <c r="A448" s="83"/>
      <c r="B448" s="66"/>
      <c r="C448" s="33" t="s">
        <v>107</v>
      </c>
      <c r="D448" s="66" t="s">
        <v>212</v>
      </c>
      <c r="E448" s="46">
        <v>10000</v>
      </c>
      <c r="F448" s="46">
        <v>10000</v>
      </c>
    </row>
    <row r="449" spans="1:6" s="116" customFormat="1" ht="14">
      <c r="A449" s="83"/>
      <c r="B449" s="88">
        <v>461</v>
      </c>
      <c r="C449" s="95"/>
      <c r="D449" s="88" t="s">
        <v>171</v>
      </c>
      <c r="E449" s="96">
        <f>E450</f>
        <v>826200</v>
      </c>
      <c r="F449" s="96">
        <f>F450</f>
        <v>430000</v>
      </c>
    </row>
    <row r="450" spans="1:6" s="116" customFormat="1" ht="14">
      <c r="A450" s="83"/>
      <c r="B450" s="44"/>
      <c r="C450" s="45" t="s">
        <v>130</v>
      </c>
      <c r="D450" s="66" t="s">
        <v>172</v>
      </c>
      <c r="E450" s="46">
        <v>826200</v>
      </c>
      <c r="F450" s="46">
        <v>430000</v>
      </c>
    </row>
    <row r="451" spans="1:6" s="116" customFormat="1" ht="14">
      <c r="A451" s="83"/>
      <c r="B451" s="40">
        <v>463</v>
      </c>
      <c r="C451" s="45"/>
      <c r="D451" s="88" t="s">
        <v>131</v>
      </c>
      <c r="E451" s="43">
        <f>E452</f>
        <v>503000</v>
      </c>
      <c r="F451" s="43">
        <f>F452</f>
        <v>320000</v>
      </c>
    </row>
    <row r="452" spans="1:6" s="116" customFormat="1" ht="14">
      <c r="A452" s="83"/>
      <c r="B452" s="44"/>
      <c r="C452" s="45" t="s">
        <v>203</v>
      </c>
      <c r="D452" s="66" t="s">
        <v>131</v>
      </c>
      <c r="E452" s="46">
        <v>503000</v>
      </c>
      <c r="F452" s="46">
        <v>320000</v>
      </c>
    </row>
    <row r="453" spans="1:6" s="116" customFormat="1" ht="14">
      <c r="A453" s="83"/>
      <c r="B453" s="40">
        <v>471</v>
      </c>
      <c r="C453" s="65"/>
      <c r="D453" s="88" t="s">
        <v>132</v>
      </c>
      <c r="E453" s="43">
        <f>SUM(E454)</f>
        <v>50000</v>
      </c>
      <c r="F453" s="43">
        <f>F454</f>
        <v>80000</v>
      </c>
    </row>
    <row r="454" spans="1:6" s="116" customFormat="1" ht="14">
      <c r="A454" s="83"/>
      <c r="B454" s="40"/>
      <c r="C454" s="45" t="s">
        <v>133</v>
      </c>
      <c r="D454" s="66" t="s">
        <v>132</v>
      </c>
      <c r="E454" s="46">
        <v>50000</v>
      </c>
      <c r="F454" s="46">
        <v>80000</v>
      </c>
    </row>
    <row r="455" spans="1:6" s="116" customFormat="1" ht="14">
      <c r="A455" s="83"/>
      <c r="B455" s="40">
        <v>472</v>
      </c>
      <c r="C455" s="65"/>
      <c r="D455" s="88" t="s">
        <v>134</v>
      </c>
      <c r="E455" s="43">
        <f>SUM(E456)</f>
        <v>20000</v>
      </c>
      <c r="F455" s="43">
        <f>F456</f>
        <v>20000</v>
      </c>
    </row>
    <row r="456" spans="1:6" s="116" customFormat="1" ht="14">
      <c r="A456" s="83"/>
      <c r="B456" s="44"/>
      <c r="C456" s="45" t="s">
        <v>135</v>
      </c>
      <c r="D456" s="66" t="s">
        <v>134</v>
      </c>
      <c r="E456" s="46">
        <v>20000</v>
      </c>
      <c r="F456" s="46">
        <v>20000</v>
      </c>
    </row>
    <row r="457" spans="1:6" s="116" customFormat="1" ht="14">
      <c r="A457" s="83"/>
      <c r="B457" s="66"/>
      <c r="C457" s="33"/>
      <c r="D457" s="88" t="s">
        <v>149</v>
      </c>
      <c r="E457" s="85">
        <f>SUM(E410+E416+E420+E427+E429+E433+E436+E438+E449+E453+E451+E455+E431)</f>
        <v>2875800</v>
      </c>
      <c r="F457" s="85">
        <f>F410+F416+F420+F427+F429+F431+F433+F436+F438+F449+F451+F453+F455</f>
        <v>2383700</v>
      </c>
    </row>
    <row r="458" spans="1:6" s="116" customFormat="1" ht="14">
      <c r="A458" s="60"/>
      <c r="B458" s="51"/>
      <c r="C458" s="67"/>
      <c r="D458" s="75"/>
      <c r="E458" s="69"/>
      <c r="F458" s="69"/>
    </row>
    <row r="459" spans="1:6" s="116" customFormat="1" ht="14">
      <c r="A459" s="60"/>
      <c r="B459" s="51"/>
      <c r="C459" s="67"/>
      <c r="D459" s="75"/>
      <c r="E459" s="69"/>
      <c r="F459" s="69"/>
    </row>
    <row r="460" spans="1:6" s="116" customFormat="1" ht="14">
      <c r="A460" s="60"/>
      <c r="B460" s="51"/>
      <c r="C460" s="67"/>
      <c r="D460" s="75"/>
      <c r="E460" s="69"/>
      <c r="F460" s="140" t="s">
        <v>262</v>
      </c>
    </row>
    <row r="461" spans="1:6" s="116" customFormat="1" ht="14">
      <c r="A461" s="60"/>
      <c r="B461" s="51"/>
      <c r="C461" s="67"/>
      <c r="D461" s="75"/>
    </row>
    <row r="462" spans="1:6" s="116" customFormat="1" ht="15.5" thickBot="1">
      <c r="A462" s="142" t="s">
        <v>173</v>
      </c>
      <c r="B462" s="142"/>
      <c r="C462" s="142"/>
      <c r="D462" s="142"/>
      <c r="E462" s="142"/>
    </row>
    <row r="463" spans="1:6" s="116" customFormat="1" ht="14">
      <c r="A463" s="77" t="s">
        <v>139</v>
      </c>
      <c r="B463" s="26" t="s">
        <v>7</v>
      </c>
      <c r="C463" s="26" t="s">
        <v>7</v>
      </c>
      <c r="D463" s="78" t="s">
        <v>10</v>
      </c>
      <c r="E463" s="54" t="s">
        <v>8</v>
      </c>
      <c r="F463" s="54" t="s">
        <v>227</v>
      </c>
    </row>
    <row r="464" spans="1:6" s="116" customFormat="1" thickBot="1">
      <c r="A464" s="79" t="s">
        <v>9</v>
      </c>
      <c r="B464" s="30" t="s">
        <v>9</v>
      </c>
      <c r="C464" s="30" t="s">
        <v>9</v>
      </c>
      <c r="D464" s="89"/>
      <c r="E464" s="57" t="s">
        <v>196</v>
      </c>
      <c r="F464" s="57" t="s">
        <v>196</v>
      </c>
    </row>
    <row r="465" spans="1:6" s="116" customFormat="1" ht="14">
      <c r="A465" s="81" t="s">
        <v>178</v>
      </c>
      <c r="B465" s="82"/>
      <c r="C465" s="33"/>
      <c r="D465" s="97"/>
      <c r="E465" s="122"/>
      <c r="F465" s="122"/>
    </row>
    <row r="466" spans="1:6" s="116" customFormat="1" ht="14">
      <c r="A466" s="98"/>
      <c r="B466" s="40">
        <v>411</v>
      </c>
      <c r="C466" s="45"/>
      <c r="D466" s="40" t="s">
        <v>53</v>
      </c>
      <c r="E466" s="43">
        <f>SUM(E467+E468+E469+E470+E471)</f>
        <v>126350</v>
      </c>
      <c r="F466" s="43">
        <f>F467+F468+F469+F470+F471</f>
        <v>138450</v>
      </c>
    </row>
    <row r="467" spans="1:6" s="116" customFormat="1" ht="14">
      <c r="A467" s="83"/>
      <c r="B467" s="44"/>
      <c r="C467" s="45" t="s">
        <v>54</v>
      </c>
      <c r="D467" s="44" t="s">
        <v>55</v>
      </c>
      <c r="E467" s="46">
        <v>76150</v>
      </c>
      <c r="F467" s="46">
        <v>86000</v>
      </c>
    </row>
    <row r="468" spans="1:6" s="116" customFormat="1" ht="14">
      <c r="A468" s="83"/>
      <c r="B468" s="44"/>
      <c r="C468" s="45" t="s">
        <v>56</v>
      </c>
      <c r="D468" s="44" t="s">
        <v>57</v>
      </c>
      <c r="E468" s="46">
        <v>10300</v>
      </c>
      <c r="F468" s="46">
        <v>11200</v>
      </c>
    </row>
    <row r="469" spans="1:6" s="116" customFormat="1" ht="14">
      <c r="A469" s="83"/>
      <c r="B469" s="44"/>
      <c r="C469" s="45" t="s">
        <v>58</v>
      </c>
      <c r="D469" s="44" t="s">
        <v>59</v>
      </c>
      <c r="E469" s="46">
        <v>27100</v>
      </c>
      <c r="F469" s="46">
        <v>28050</v>
      </c>
    </row>
    <row r="470" spans="1:6" s="116" customFormat="1" ht="14">
      <c r="A470" s="83"/>
      <c r="B470" s="44"/>
      <c r="C470" s="45" t="s">
        <v>60</v>
      </c>
      <c r="D470" s="44" t="s">
        <v>61</v>
      </c>
      <c r="E470" s="46">
        <v>11600</v>
      </c>
      <c r="F470" s="46">
        <v>11850</v>
      </c>
    </row>
    <row r="471" spans="1:6" s="116" customFormat="1" ht="14">
      <c r="A471" s="83"/>
      <c r="B471" s="44"/>
      <c r="C471" s="45" t="s">
        <v>62</v>
      </c>
      <c r="D471" s="44" t="s">
        <v>63</v>
      </c>
      <c r="E471" s="46">
        <v>1200</v>
      </c>
      <c r="F471" s="46">
        <v>1350</v>
      </c>
    </row>
    <row r="472" spans="1:6" s="116" customFormat="1" ht="14">
      <c r="A472" s="83"/>
      <c r="B472" s="40">
        <v>413</v>
      </c>
      <c r="C472" s="45"/>
      <c r="D472" s="40" t="s">
        <v>67</v>
      </c>
      <c r="E472" s="43">
        <f>SUM(E473+E474+E475)</f>
        <v>97200</v>
      </c>
      <c r="F472" s="43">
        <f>F473+F474+F475</f>
        <v>97400</v>
      </c>
    </row>
    <row r="473" spans="1:6" s="116" customFormat="1" ht="14">
      <c r="A473" s="83"/>
      <c r="B473" s="44"/>
      <c r="C473" s="45" t="s">
        <v>68</v>
      </c>
      <c r="D473" s="44" t="s">
        <v>69</v>
      </c>
      <c r="E473" s="46">
        <v>1200</v>
      </c>
      <c r="F473" s="46">
        <v>1400</v>
      </c>
    </row>
    <row r="474" spans="1:6" s="116" customFormat="1" ht="14">
      <c r="A474" s="83"/>
      <c r="B474" s="44"/>
      <c r="C474" s="45" t="s">
        <v>70</v>
      </c>
      <c r="D474" s="44" t="s">
        <v>175</v>
      </c>
      <c r="E474" s="46">
        <v>95000</v>
      </c>
      <c r="F474" s="46">
        <v>95000</v>
      </c>
    </row>
    <row r="475" spans="1:6" s="116" customFormat="1" ht="14">
      <c r="A475" s="83"/>
      <c r="B475" s="86"/>
      <c r="C475" s="45" t="s">
        <v>72</v>
      </c>
      <c r="D475" s="44" t="s">
        <v>141</v>
      </c>
      <c r="E475" s="87">
        <v>1000</v>
      </c>
      <c r="F475" s="87">
        <v>1000</v>
      </c>
    </row>
    <row r="476" spans="1:6" s="116" customFormat="1" ht="14">
      <c r="A476" s="83"/>
      <c r="B476" s="40">
        <v>414</v>
      </c>
      <c r="C476" s="45"/>
      <c r="D476" s="40" t="s">
        <v>74</v>
      </c>
      <c r="E476" s="43">
        <f>E477+E478+E479</f>
        <v>1700</v>
      </c>
      <c r="F476" s="43">
        <f>F477+F478+F479</f>
        <v>1600</v>
      </c>
    </row>
    <row r="477" spans="1:6" s="116" customFormat="1" ht="14">
      <c r="A477" s="83"/>
      <c r="B477" s="44"/>
      <c r="C477" s="45" t="s">
        <v>75</v>
      </c>
      <c r="D477" s="44" t="s">
        <v>76</v>
      </c>
      <c r="E477" s="46">
        <v>600</v>
      </c>
      <c r="F477" s="46">
        <v>500</v>
      </c>
    </row>
    <row r="478" spans="1:6" s="116" customFormat="1" ht="14">
      <c r="A478" s="83"/>
      <c r="B478" s="44"/>
      <c r="C478" s="45" t="s">
        <v>77</v>
      </c>
      <c r="D478" s="44" t="s">
        <v>78</v>
      </c>
      <c r="E478" s="46">
        <v>600</v>
      </c>
      <c r="F478" s="46">
        <v>600</v>
      </c>
    </row>
    <row r="479" spans="1:6" s="116" customFormat="1" ht="14">
      <c r="A479" s="83"/>
      <c r="B479" s="44"/>
      <c r="C479" s="45" t="s">
        <v>79</v>
      </c>
      <c r="D479" s="44" t="s">
        <v>142</v>
      </c>
      <c r="E479" s="46">
        <v>500</v>
      </c>
      <c r="F479" s="46">
        <v>500</v>
      </c>
    </row>
    <row r="480" spans="1:6" s="116" customFormat="1" ht="14">
      <c r="A480" s="83"/>
      <c r="B480" s="40">
        <v>415</v>
      </c>
      <c r="C480" s="45"/>
      <c r="D480" s="40" t="s">
        <v>85</v>
      </c>
      <c r="E480" s="85">
        <f>SUM(E481+E482)</f>
        <v>50150</v>
      </c>
      <c r="F480" s="85">
        <f>F481+F482</f>
        <v>50400</v>
      </c>
    </row>
    <row r="481" spans="1:6" s="116" customFormat="1" ht="14">
      <c r="A481" s="83"/>
      <c r="B481" s="44"/>
      <c r="C481" s="45" t="s">
        <v>86</v>
      </c>
      <c r="D481" s="44" t="s">
        <v>87</v>
      </c>
      <c r="E481" s="46">
        <v>50000</v>
      </c>
      <c r="F481" s="46">
        <v>50000</v>
      </c>
    </row>
    <row r="482" spans="1:6" s="116" customFormat="1" ht="14">
      <c r="A482" s="83"/>
      <c r="B482" s="44"/>
      <c r="C482" s="45" t="s">
        <v>88</v>
      </c>
      <c r="D482" s="44" t="s">
        <v>176</v>
      </c>
      <c r="E482" s="61">
        <v>150</v>
      </c>
      <c r="F482" s="61">
        <v>400</v>
      </c>
    </row>
    <row r="483" spans="1:6" s="116" customFormat="1" ht="14">
      <c r="A483" s="83"/>
      <c r="B483" s="88">
        <v>419</v>
      </c>
      <c r="C483" s="95"/>
      <c r="D483" s="88" t="s">
        <v>96</v>
      </c>
      <c r="E483" s="85">
        <f>E484</f>
        <v>50000</v>
      </c>
      <c r="F483" s="85">
        <f>F484</f>
        <v>50000</v>
      </c>
    </row>
    <row r="484" spans="1:6" s="116" customFormat="1" ht="14">
      <c r="A484" s="83"/>
      <c r="B484" s="66"/>
      <c r="C484" s="33" t="s">
        <v>99</v>
      </c>
      <c r="D484" s="66" t="s">
        <v>213</v>
      </c>
      <c r="E484" s="61">
        <v>50000</v>
      </c>
      <c r="F484" s="61">
        <v>50000</v>
      </c>
    </row>
    <row r="485" spans="1:6" s="116" customFormat="1" ht="14">
      <c r="A485" s="83"/>
      <c r="B485" s="88">
        <v>432</v>
      </c>
      <c r="C485" s="33"/>
      <c r="D485" s="88" t="s">
        <v>119</v>
      </c>
      <c r="E485" s="85">
        <f>E486+E487+E488</f>
        <v>175000</v>
      </c>
      <c r="F485" s="85">
        <f>F486+F487+F488</f>
        <v>230000</v>
      </c>
    </row>
    <row r="486" spans="1:6" s="116" customFormat="1" ht="14">
      <c r="A486" s="83"/>
      <c r="B486" s="66"/>
      <c r="C486" s="45" t="s">
        <v>120</v>
      </c>
      <c r="D486" s="99" t="s">
        <v>248</v>
      </c>
      <c r="E486" s="61">
        <v>130000</v>
      </c>
      <c r="F486" s="61">
        <v>130000</v>
      </c>
    </row>
    <row r="487" spans="1:6" s="116" customFormat="1" ht="14">
      <c r="A487" s="83"/>
      <c r="B487" s="66"/>
      <c r="C487" s="45" t="s">
        <v>120</v>
      </c>
      <c r="D487" s="99" t="s">
        <v>249</v>
      </c>
      <c r="E487" s="61">
        <v>10000</v>
      </c>
      <c r="F487" s="61">
        <v>10000</v>
      </c>
    </row>
    <row r="488" spans="1:6" s="116" customFormat="1" ht="14">
      <c r="A488" s="83"/>
      <c r="B488" s="66"/>
      <c r="C488" s="33" t="s">
        <v>120</v>
      </c>
      <c r="D488" s="100" t="s">
        <v>250</v>
      </c>
      <c r="E488" s="61">
        <v>35000</v>
      </c>
      <c r="F488" s="61">
        <v>90000</v>
      </c>
    </row>
    <row r="489" spans="1:6" s="116" customFormat="1" ht="14">
      <c r="A489" s="83"/>
      <c r="B489" s="40">
        <v>463</v>
      </c>
      <c r="C489" s="45"/>
      <c r="D489" s="88" t="s">
        <v>131</v>
      </c>
      <c r="E489" s="85">
        <f>E490</f>
        <v>400000</v>
      </c>
      <c r="F489" s="85">
        <f>F490</f>
        <v>300000</v>
      </c>
    </row>
    <row r="490" spans="1:6" s="116" customFormat="1" ht="14">
      <c r="A490" s="83"/>
      <c r="B490" s="44"/>
      <c r="C490" s="45" t="s">
        <v>203</v>
      </c>
      <c r="D490" s="66" t="s">
        <v>131</v>
      </c>
      <c r="E490" s="61">
        <v>400000</v>
      </c>
      <c r="F490" s="61">
        <v>300000</v>
      </c>
    </row>
    <row r="491" spans="1:6" s="116" customFormat="1" ht="14">
      <c r="A491" s="83"/>
      <c r="B491" s="66"/>
      <c r="C491" s="33"/>
      <c r="D491" s="88" t="s">
        <v>149</v>
      </c>
      <c r="E491" s="43">
        <f>SUM(E466+E472+E480+E485+E476+E489+E483)</f>
        <v>900400</v>
      </c>
      <c r="F491" s="43">
        <f>F466+F472+F476+F480+F483+F485+F489</f>
        <v>867850</v>
      </c>
    </row>
    <row r="492" spans="1:6" s="116" customFormat="1" ht="14">
      <c r="A492" s="60"/>
      <c r="B492" s="51"/>
      <c r="C492" s="67"/>
      <c r="D492" s="75"/>
      <c r="E492" s="69"/>
    </row>
    <row r="493" spans="1:6" s="116" customFormat="1" ht="15.5" thickBot="1">
      <c r="A493" s="155" t="s">
        <v>177</v>
      </c>
      <c r="B493" s="155"/>
      <c r="C493" s="155"/>
      <c r="D493" s="155"/>
    </row>
    <row r="494" spans="1:6" s="116" customFormat="1" ht="14">
      <c r="A494" s="77" t="s">
        <v>139</v>
      </c>
      <c r="B494" s="26" t="s">
        <v>7</v>
      </c>
      <c r="C494" s="26" t="s">
        <v>7</v>
      </c>
      <c r="D494" s="78" t="s">
        <v>10</v>
      </c>
      <c r="E494" s="54" t="s">
        <v>8</v>
      </c>
      <c r="F494" s="54" t="s">
        <v>227</v>
      </c>
    </row>
    <row r="495" spans="1:6" s="116" customFormat="1" thickBot="1">
      <c r="A495" s="79" t="s">
        <v>9</v>
      </c>
      <c r="B495" s="30" t="s">
        <v>9</v>
      </c>
      <c r="C495" s="30" t="s">
        <v>9</v>
      </c>
      <c r="D495" s="89"/>
      <c r="E495" s="57" t="s">
        <v>196</v>
      </c>
      <c r="F495" s="57" t="s">
        <v>196</v>
      </c>
    </row>
    <row r="496" spans="1:6" s="116" customFormat="1" ht="14">
      <c r="A496" s="81" t="s">
        <v>180</v>
      </c>
      <c r="B496" s="82"/>
      <c r="C496" s="33"/>
      <c r="D496" s="66"/>
      <c r="E496" s="122"/>
      <c r="F496" s="122"/>
    </row>
    <row r="497" spans="1:6" s="116" customFormat="1" ht="14">
      <c r="A497" s="83"/>
      <c r="B497" s="40">
        <v>411</v>
      </c>
      <c r="C497" s="45"/>
      <c r="D497" s="40" t="s">
        <v>53</v>
      </c>
      <c r="E497" s="43">
        <f>SUM(E498+E499+E500+E501+E502)</f>
        <v>81700</v>
      </c>
      <c r="F497" s="43">
        <f>F498+F499+F500+F501+F502</f>
        <v>95350</v>
      </c>
    </row>
    <row r="498" spans="1:6" s="116" customFormat="1" ht="14">
      <c r="A498" s="83"/>
      <c r="B498" s="44"/>
      <c r="C498" s="45" t="s">
        <v>54</v>
      </c>
      <c r="D498" s="44" t="s">
        <v>55</v>
      </c>
      <c r="E498" s="46">
        <v>49300</v>
      </c>
      <c r="F498" s="46">
        <v>62500</v>
      </c>
    </row>
    <row r="499" spans="1:6" s="116" customFormat="1" ht="14">
      <c r="A499" s="83"/>
      <c r="B499" s="44"/>
      <c r="C499" s="45" t="s">
        <v>56</v>
      </c>
      <c r="D499" s="44" t="s">
        <v>57</v>
      </c>
      <c r="E499" s="46">
        <v>6550</v>
      </c>
      <c r="F499" s="46">
        <v>7200</v>
      </c>
    </row>
    <row r="500" spans="1:6" s="116" customFormat="1" ht="14">
      <c r="A500" s="83"/>
      <c r="B500" s="44"/>
      <c r="C500" s="45" t="s">
        <v>58</v>
      </c>
      <c r="D500" s="44" t="s">
        <v>59</v>
      </c>
      <c r="E500" s="46">
        <v>17650</v>
      </c>
      <c r="F500" s="46">
        <v>16900</v>
      </c>
    </row>
    <row r="501" spans="1:6" s="116" customFormat="1" ht="14">
      <c r="A501" s="83"/>
      <c r="B501" s="44"/>
      <c r="C501" s="45" t="s">
        <v>60</v>
      </c>
      <c r="D501" s="44" t="s">
        <v>61</v>
      </c>
      <c r="E501" s="46">
        <v>7500</v>
      </c>
      <c r="F501" s="46">
        <v>7800</v>
      </c>
    </row>
    <row r="502" spans="1:6" s="116" customFormat="1" ht="14">
      <c r="A502" s="83"/>
      <c r="B502" s="44"/>
      <c r="C502" s="45" t="s">
        <v>62</v>
      </c>
      <c r="D502" s="44" t="s">
        <v>63</v>
      </c>
      <c r="E502" s="46">
        <v>700</v>
      </c>
      <c r="F502" s="46">
        <v>950</v>
      </c>
    </row>
    <row r="503" spans="1:6" s="116" customFormat="1" ht="14">
      <c r="A503" s="83"/>
      <c r="B503" s="40">
        <v>413</v>
      </c>
      <c r="C503" s="45"/>
      <c r="D503" s="40" t="s">
        <v>67</v>
      </c>
      <c r="E503" s="43">
        <f>SUM(E504+E505)</f>
        <v>1000</v>
      </c>
      <c r="F503" s="43">
        <f>F504+F505</f>
        <v>550</v>
      </c>
    </row>
    <row r="504" spans="1:6" s="116" customFormat="1" ht="14">
      <c r="A504" s="83"/>
      <c r="B504" s="44"/>
      <c r="C504" s="45" t="s">
        <v>68</v>
      </c>
      <c r="D504" s="44" t="s">
        <v>69</v>
      </c>
      <c r="E504" s="46">
        <v>500</v>
      </c>
      <c r="F504" s="46">
        <v>150</v>
      </c>
    </row>
    <row r="505" spans="1:6" s="116" customFormat="1" ht="14">
      <c r="A505" s="83"/>
      <c r="B505" s="86"/>
      <c r="C505" s="45" t="s">
        <v>72</v>
      </c>
      <c r="D505" s="44" t="s">
        <v>141</v>
      </c>
      <c r="E505" s="87">
        <v>500</v>
      </c>
      <c r="F505" s="87">
        <v>400</v>
      </c>
    </row>
    <row r="506" spans="1:6" s="116" customFormat="1" ht="14">
      <c r="A506" s="83"/>
      <c r="B506" s="40">
        <v>414</v>
      </c>
      <c r="C506" s="45"/>
      <c r="D506" s="40" t="s">
        <v>74</v>
      </c>
      <c r="E506" s="43">
        <f>E507+E508+E509</f>
        <v>1100</v>
      </c>
      <c r="F506" s="43">
        <f>F507+F508+F509</f>
        <v>750</v>
      </c>
    </row>
    <row r="507" spans="1:6" s="116" customFormat="1" ht="14">
      <c r="A507" s="83"/>
      <c r="B507" s="44"/>
      <c r="C507" s="45" t="s">
        <v>75</v>
      </c>
      <c r="D507" s="44" t="s">
        <v>76</v>
      </c>
      <c r="E507" s="46">
        <v>300</v>
      </c>
      <c r="F507" s="46">
        <v>100</v>
      </c>
    </row>
    <row r="508" spans="1:6" s="116" customFormat="1" ht="14">
      <c r="A508" s="83"/>
      <c r="B508" s="44"/>
      <c r="C508" s="45" t="s">
        <v>77</v>
      </c>
      <c r="D508" s="44" t="s">
        <v>78</v>
      </c>
      <c r="E508" s="46">
        <v>300</v>
      </c>
      <c r="F508" s="46">
        <v>150</v>
      </c>
    </row>
    <row r="509" spans="1:6" s="116" customFormat="1" ht="14">
      <c r="A509" s="83"/>
      <c r="B509" s="44"/>
      <c r="C509" s="45" t="s">
        <v>79</v>
      </c>
      <c r="D509" s="44" t="s">
        <v>142</v>
      </c>
      <c r="E509" s="46">
        <v>500</v>
      </c>
      <c r="F509" s="46">
        <v>500</v>
      </c>
    </row>
    <row r="510" spans="1:6" s="116" customFormat="1" ht="14">
      <c r="A510" s="83"/>
      <c r="B510" s="40">
        <v>415</v>
      </c>
      <c r="C510" s="45"/>
      <c r="D510" s="40" t="s">
        <v>85</v>
      </c>
      <c r="E510" s="43">
        <f>E511</f>
        <v>100</v>
      </c>
      <c r="F510" s="43">
        <f>F511</f>
        <v>50</v>
      </c>
    </row>
    <row r="511" spans="1:6" s="116" customFormat="1" ht="14">
      <c r="A511" s="83"/>
      <c r="B511" s="44"/>
      <c r="C511" s="45" t="s">
        <v>88</v>
      </c>
      <c r="D511" s="44" t="s">
        <v>143</v>
      </c>
      <c r="E511" s="46">
        <v>100</v>
      </c>
      <c r="F511" s="46">
        <v>50</v>
      </c>
    </row>
    <row r="512" spans="1:6" s="116" customFormat="1" ht="14">
      <c r="A512" s="83"/>
      <c r="B512" s="40">
        <v>418</v>
      </c>
      <c r="C512" s="45"/>
      <c r="D512" s="40" t="s">
        <v>93</v>
      </c>
      <c r="E512" s="43">
        <f>E513</f>
        <v>50000</v>
      </c>
      <c r="F512" s="43">
        <f>F513</f>
        <v>50000</v>
      </c>
    </row>
    <row r="513" spans="1:6" s="116" customFormat="1" ht="14">
      <c r="A513" s="83"/>
      <c r="B513" s="44"/>
      <c r="C513" s="45" t="s">
        <v>94</v>
      </c>
      <c r="D513" s="44" t="s">
        <v>179</v>
      </c>
      <c r="E513" s="46">
        <v>50000</v>
      </c>
      <c r="F513" s="46">
        <v>50000</v>
      </c>
    </row>
    <row r="514" spans="1:6" s="116" customFormat="1" ht="14">
      <c r="A514" s="83"/>
      <c r="B514" s="40">
        <v>463</v>
      </c>
      <c r="C514" s="45"/>
      <c r="D514" s="88" t="s">
        <v>131</v>
      </c>
      <c r="E514" s="43">
        <f>E515</f>
        <v>130000</v>
      </c>
      <c r="F514" s="43">
        <f>F515</f>
        <v>80000</v>
      </c>
    </row>
    <row r="515" spans="1:6" s="116" customFormat="1" ht="14">
      <c r="A515" s="83"/>
      <c r="B515" s="44"/>
      <c r="C515" s="45" t="s">
        <v>203</v>
      </c>
      <c r="D515" s="66" t="s">
        <v>131</v>
      </c>
      <c r="E515" s="46">
        <v>130000</v>
      </c>
      <c r="F515" s="46">
        <v>80000</v>
      </c>
    </row>
    <row r="516" spans="1:6" s="116" customFormat="1" ht="14">
      <c r="A516" s="83"/>
      <c r="B516" s="66"/>
      <c r="C516" s="33"/>
      <c r="D516" s="88" t="s">
        <v>149</v>
      </c>
      <c r="E516" s="43">
        <f>SUM(E497+E503+E506+E510+E512+E514)</f>
        <v>263900</v>
      </c>
      <c r="F516" s="43">
        <f>F497+F503+F506+F510+F512+F514</f>
        <v>226700</v>
      </c>
    </row>
    <row r="517" spans="1:6" s="116" customFormat="1" ht="14">
      <c r="A517" s="60"/>
      <c r="B517" s="51"/>
      <c r="C517" s="67"/>
      <c r="D517" s="75"/>
      <c r="E517" s="69"/>
    </row>
    <row r="518" spans="1:6" s="116" customFormat="1" ht="14">
      <c r="A518" s="60"/>
      <c r="B518" s="51"/>
      <c r="C518" s="67"/>
      <c r="D518" s="75"/>
      <c r="F518" s="138">
        <v>9</v>
      </c>
    </row>
    <row r="519" spans="1:6" s="116" customFormat="1" ht="14">
      <c r="A519" s="60"/>
      <c r="B519" s="51"/>
      <c r="C519" s="67"/>
      <c r="D519" s="75"/>
    </row>
    <row r="520" spans="1:6" s="116" customFormat="1" ht="14">
      <c r="A520" s="60"/>
      <c r="B520" s="51"/>
      <c r="C520" s="67"/>
      <c r="D520" s="75"/>
    </row>
    <row r="521" spans="1:6" s="116" customFormat="1" ht="18">
      <c r="A521" s="142" t="s">
        <v>184</v>
      </c>
      <c r="B521" s="143"/>
      <c r="C521" s="143"/>
      <c r="D521" s="143"/>
    </row>
    <row r="522" spans="1:6" s="116" customFormat="1" ht="18.5" thickBot="1">
      <c r="A522" s="127"/>
      <c r="B522" s="128"/>
      <c r="C522" s="128"/>
      <c r="D522" s="128"/>
    </row>
    <row r="523" spans="1:6" s="116" customFormat="1" ht="14">
      <c r="A523" s="77" t="s">
        <v>139</v>
      </c>
      <c r="B523" s="26" t="s">
        <v>7</v>
      </c>
      <c r="C523" s="26" t="s">
        <v>7</v>
      </c>
      <c r="D523" s="78" t="s">
        <v>10</v>
      </c>
      <c r="E523" s="54" t="s">
        <v>8</v>
      </c>
      <c r="F523" s="54" t="s">
        <v>227</v>
      </c>
    </row>
    <row r="524" spans="1:6" s="116" customFormat="1" thickBot="1">
      <c r="A524" s="79" t="s">
        <v>9</v>
      </c>
      <c r="B524" s="30" t="s">
        <v>9</v>
      </c>
      <c r="C524" s="30" t="s">
        <v>9</v>
      </c>
      <c r="D524" s="89"/>
      <c r="E524" s="57" t="s">
        <v>196</v>
      </c>
      <c r="F524" s="57" t="s">
        <v>196</v>
      </c>
    </row>
    <row r="525" spans="1:6" s="116" customFormat="1" ht="14">
      <c r="A525" s="81" t="s">
        <v>230</v>
      </c>
      <c r="B525" s="82"/>
      <c r="C525" s="33"/>
      <c r="D525" s="66"/>
      <c r="E525" s="122"/>
      <c r="F525" s="122"/>
    </row>
    <row r="526" spans="1:6" s="116" customFormat="1" ht="14">
      <c r="A526" s="83"/>
      <c r="B526" s="40">
        <v>411</v>
      </c>
      <c r="C526" s="45"/>
      <c r="D526" s="40" t="s">
        <v>53</v>
      </c>
      <c r="E526" s="43">
        <f>SUM(E527+E528+E529+E530+E531)</f>
        <v>35000</v>
      </c>
      <c r="F526" s="43">
        <f>F527+F528+F529+F530+F531</f>
        <v>42190</v>
      </c>
    </row>
    <row r="527" spans="1:6" s="116" customFormat="1" ht="14">
      <c r="A527" s="83"/>
      <c r="B527" s="44"/>
      <c r="C527" s="45" t="s">
        <v>54</v>
      </c>
      <c r="D527" s="44" t="s">
        <v>55</v>
      </c>
      <c r="E527" s="46">
        <v>21300</v>
      </c>
      <c r="F527" s="46">
        <v>27800</v>
      </c>
    </row>
    <row r="528" spans="1:6" s="116" customFormat="1" ht="14">
      <c r="A528" s="83"/>
      <c r="B528" s="44"/>
      <c r="C528" s="45" t="s">
        <v>56</v>
      </c>
      <c r="D528" s="44" t="s">
        <v>57</v>
      </c>
      <c r="E528" s="46">
        <v>2800</v>
      </c>
      <c r="F528" s="46">
        <v>3100</v>
      </c>
    </row>
    <row r="529" spans="1:6" s="116" customFormat="1" ht="14">
      <c r="A529" s="83"/>
      <c r="B529" s="44"/>
      <c r="C529" s="45" t="s">
        <v>58</v>
      </c>
      <c r="D529" s="44" t="s">
        <v>59</v>
      </c>
      <c r="E529" s="46">
        <v>7500</v>
      </c>
      <c r="F529" s="46">
        <v>7650</v>
      </c>
    </row>
    <row r="530" spans="1:6" s="116" customFormat="1" ht="14">
      <c r="A530" s="83"/>
      <c r="B530" s="44"/>
      <c r="C530" s="45" t="s">
        <v>60</v>
      </c>
      <c r="D530" s="44" t="s">
        <v>61</v>
      </c>
      <c r="E530" s="46">
        <v>3100</v>
      </c>
      <c r="F530" s="46">
        <v>3250</v>
      </c>
    </row>
    <row r="531" spans="1:6" s="116" customFormat="1" ht="14">
      <c r="A531" s="83"/>
      <c r="B531" s="44"/>
      <c r="C531" s="45" t="s">
        <v>62</v>
      </c>
      <c r="D531" s="44" t="s">
        <v>63</v>
      </c>
      <c r="E531" s="46">
        <v>300</v>
      </c>
      <c r="F531" s="46">
        <v>390</v>
      </c>
    </row>
    <row r="532" spans="1:6" s="116" customFormat="1" ht="14">
      <c r="A532" s="83"/>
      <c r="B532" s="40">
        <v>413</v>
      </c>
      <c r="C532" s="45"/>
      <c r="D532" s="40" t="s">
        <v>67</v>
      </c>
      <c r="E532" s="85">
        <f>SUM(E533+E534)</f>
        <v>1000</v>
      </c>
      <c r="F532" s="43">
        <f>F533+F534</f>
        <v>450</v>
      </c>
    </row>
    <row r="533" spans="1:6" s="116" customFormat="1" ht="14">
      <c r="A533" s="83"/>
      <c r="B533" s="44"/>
      <c r="C533" s="45" t="s">
        <v>68</v>
      </c>
      <c r="D533" s="44" t="s">
        <v>69</v>
      </c>
      <c r="E533" s="46">
        <v>400</v>
      </c>
      <c r="F533" s="46">
        <v>300</v>
      </c>
    </row>
    <row r="534" spans="1:6" s="116" customFormat="1" ht="14">
      <c r="A534" s="83"/>
      <c r="B534" s="86"/>
      <c r="C534" s="45" t="s">
        <v>72</v>
      </c>
      <c r="D534" s="44" t="s">
        <v>141</v>
      </c>
      <c r="E534" s="87">
        <v>600</v>
      </c>
      <c r="F534" s="87">
        <v>150</v>
      </c>
    </row>
    <row r="535" spans="1:6" s="116" customFormat="1" ht="14">
      <c r="A535" s="83"/>
      <c r="B535" s="40">
        <v>414</v>
      </c>
      <c r="C535" s="45"/>
      <c r="D535" s="40" t="s">
        <v>74</v>
      </c>
      <c r="E535" s="43">
        <f>E536+E537+E538</f>
        <v>1200</v>
      </c>
      <c r="F535" s="43">
        <f>F536+F537+F538</f>
        <v>1100</v>
      </c>
    </row>
    <row r="536" spans="1:6" s="116" customFormat="1" ht="14">
      <c r="A536" s="83"/>
      <c r="B536" s="44"/>
      <c r="C536" s="45" t="s">
        <v>75</v>
      </c>
      <c r="D536" s="44" t="s">
        <v>76</v>
      </c>
      <c r="E536" s="46">
        <v>500</v>
      </c>
      <c r="F536" s="46">
        <v>400</v>
      </c>
    </row>
    <row r="537" spans="1:6" s="116" customFormat="1" ht="14">
      <c r="A537" s="83"/>
      <c r="B537" s="44"/>
      <c r="C537" s="45" t="s">
        <v>77</v>
      </c>
      <c r="D537" s="44" t="s">
        <v>78</v>
      </c>
      <c r="E537" s="46">
        <v>300</v>
      </c>
      <c r="F537" s="46">
        <v>300</v>
      </c>
    </row>
    <row r="538" spans="1:6" s="116" customFormat="1" ht="14">
      <c r="A538" s="83"/>
      <c r="B538" s="44"/>
      <c r="C538" s="45" t="s">
        <v>79</v>
      </c>
      <c r="D538" s="44" t="s">
        <v>142</v>
      </c>
      <c r="E538" s="46">
        <v>400</v>
      </c>
      <c r="F538" s="46">
        <v>400</v>
      </c>
    </row>
    <row r="539" spans="1:6" s="116" customFormat="1" ht="14">
      <c r="A539" s="83"/>
      <c r="B539" s="40">
        <v>463</v>
      </c>
      <c r="C539" s="45"/>
      <c r="D539" s="88" t="s">
        <v>131</v>
      </c>
      <c r="E539" s="43">
        <f>E540+E541</f>
        <v>140000</v>
      </c>
      <c r="F539" s="43">
        <f>F540+F541</f>
        <v>125000</v>
      </c>
    </row>
    <row r="540" spans="1:6" s="116" customFormat="1" ht="14">
      <c r="A540" s="83"/>
      <c r="B540" s="44"/>
      <c r="C540" s="45" t="s">
        <v>203</v>
      </c>
      <c r="D540" s="66" t="s">
        <v>131</v>
      </c>
      <c r="E540" s="46">
        <v>40000</v>
      </c>
      <c r="F540" s="46">
        <v>25000</v>
      </c>
    </row>
    <row r="541" spans="1:6" s="116" customFormat="1" ht="14">
      <c r="A541" s="83"/>
      <c r="B541" s="66"/>
      <c r="C541" s="33" t="s">
        <v>220</v>
      </c>
      <c r="D541" s="66" t="s">
        <v>221</v>
      </c>
      <c r="E541" s="46">
        <v>100000</v>
      </c>
      <c r="F541" s="46">
        <v>100000</v>
      </c>
    </row>
    <row r="542" spans="1:6" s="116" customFormat="1" ht="14">
      <c r="A542" s="83"/>
      <c r="B542" s="66"/>
      <c r="C542" s="33"/>
      <c r="D542" s="88" t="s">
        <v>149</v>
      </c>
      <c r="E542" s="43">
        <f>SUM(E526+E532+E535+F62+E539)</f>
        <v>177200</v>
      </c>
      <c r="F542" s="43">
        <f>F526+F532+F535+F539</f>
        <v>168740</v>
      </c>
    </row>
    <row r="543" spans="1:6" s="116" customFormat="1" ht="14">
      <c r="A543" s="60"/>
      <c r="B543" s="51"/>
      <c r="C543" s="67"/>
      <c r="D543" s="75"/>
      <c r="E543" s="69"/>
      <c r="F543" s="69"/>
    </row>
    <row r="544" spans="1:6" s="116" customFormat="1" ht="14">
      <c r="A544" s="60"/>
      <c r="B544" s="51"/>
      <c r="C544" s="67"/>
      <c r="D544" s="75"/>
      <c r="E544" s="69"/>
      <c r="F544" s="69"/>
    </row>
    <row r="545" spans="1:6" s="116" customFormat="1" ht="14">
      <c r="A545" s="60"/>
      <c r="B545" s="51"/>
      <c r="C545" s="67"/>
      <c r="D545" s="75"/>
      <c r="E545" s="69"/>
      <c r="F545" s="69"/>
    </row>
    <row r="546" spans="1:6" s="116" customFormat="1" ht="14">
      <c r="A546" s="60"/>
      <c r="B546" s="51"/>
      <c r="C546" s="67"/>
      <c r="D546" s="75"/>
      <c r="E546" s="69"/>
      <c r="F546" s="69"/>
    </row>
    <row r="547" spans="1:6" s="116" customFormat="1" ht="14">
      <c r="A547" s="60"/>
      <c r="B547" s="51"/>
      <c r="C547" s="67"/>
      <c r="D547" s="75"/>
      <c r="E547" s="69"/>
      <c r="F547" s="69"/>
    </row>
    <row r="548" spans="1:6" s="116" customFormat="1" ht="18">
      <c r="A548" s="142" t="s">
        <v>224</v>
      </c>
      <c r="B548" s="143"/>
      <c r="C548" s="143"/>
      <c r="D548" s="143"/>
    </row>
    <row r="549" spans="1:6" s="116" customFormat="1" ht="18.5" thickBot="1">
      <c r="A549" s="127"/>
      <c r="B549" s="128"/>
      <c r="C549" s="128"/>
      <c r="D549" s="128"/>
    </row>
    <row r="550" spans="1:6" s="116" customFormat="1" ht="14">
      <c r="A550" s="77" t="s">
        <v>139</v>
      </c>
      <c r="B550" s="26" t="s">
        <v>7</v>
      </c>
      <c r="C550" s="26" t="s">
        <v>7</v>
      </c>
      <c r="D550" s="78" t="s">
        <v>10</v>
      </c>
      <c r="E550" s="54" t="s">
        <v>8</v>
      </c>
      <c r="F550" s="54" t="s">
        <v>227</v>
      </c>
    </row>
    <row r="551" spans="1:6" s="116" customFormat="1" thickBot="1">
      <c r="A551" s="79" t="s">
        <v>9</v>
      </c>
      <c r="B551" s="30" t="s">
        <v>9</v>
      </c>
      <c r="C551" s="30" t="s">
        <v>9</v>
      </c>
      <c r="D551" s="89"/>
      <c r="E551" s="57" t="s">
        <v>196</v>
      </c>
      <c r="F551" s="57" t="s">
        <v>196</v>
      </c>
    </row>
    <row r="552" spans="1:6" s="116" customFormat="1" ht="14">
      <c r="A552" s="81" t="s">
        <v>181</v>
      </c>
      <c r="B552" s="82"/>
      <c r="C552" s="33"/>
      <c r="D552" s="66"/>
      <c r="E552" s="122"/>
      <c r="F552" s="122"/>
    </row>
    <row r="553" spans="1:6" s="116" customFormat="1" ht="14">
      <c r="A553" s="83"/>
      <c r="B553" s="40">
        <v>411</v>
      </c>
      <c r="C553" s="45"/>
      <c r="D553" s="40" t="s">
        <v>53</v>
      </c>
      <c r="E553" s="43">
        <v>0</v>
      </c>
      <c r="F553" s="43">
        <f>F554+F555+F556+F557+F558</f>
        <v>41620</v>
      </c>
    </row>
    <row r="554" spans="1:6" s="116" customFormat="1" ht="14">
      <c r="A554" s="83"/>
      <c r="B554" s="44"/>
      <c r="C554" s="45" t="s">
        <v>54</v>
      </c>
      <c r="D554" s="44" t="s">
        <v>55</v>
      </c>
      <c r="E554" s="46">
        <v>0</v>
      </c>
      <c r="F554" s="46">
        <v>27500</v>
      </c>
    </row>
    <row r="555" spans="1:6" s="116" customFormat="1" ht="14">
      <c r="A555" s="83"/>
      <c r="B555" s="44"/>
      <c r="C555" s="45" t="s">
        <v>56</v>
      </c>
      <c r="D555" s="44" t="s">
        <v>57</v>
      </c>
      <c r="E555" s="46">
        <v>0</v>
      </c>
      <c r="F555" s="46">
        <v>3050</v>
      </c>
    </row>
    <row r="556" spans="1:6" s="116" customFormat="1" ht="14">
      <c r="A556" s="83"/>
      <c r="B556" s="44"/>
      <c r="C556" s="45" t="s">
        <v>58</v>
      </c>
      <c r="D556" s="44" t="s">
        <v>59</v>
      </c>
      <c r="E556" s="46">
        <v>0</v>
      </c>
      <c r="F556" s="46">
        <v>7550</v>
      </c>
    </row>
    <row r="557" spans="1:6" s="116" customFormat="1" ht="14">
      <c r="A557" s="83"/>
      <c r="B557" s="44"/>
      <c r="C557" s="45" t="s">
        <v>60</v>
      </c>
      <c r="D557" s="44" t="s">
        <v>61</v>
      </c>
      <c r="E557" s="46">
        <v>0</v>
      </c>
      <c r="F557" s="46">
        <v>3150</v>
      </c>
    </row>
    <row r="558" spans="1:6" s="116" customFormat="1" ht="14">
      <c r="A558" s="83"/>
      <c r="B558" s="44"/>
      <c r="C558" s="45" t="s">
        <v>62</v>
      </c>
      <c r="D558" s="44" t="s">
        <v>63</v>
      </c>
      <c r="E558" s="46">
        <v>0</v>
      </c>
      <c r="F558" s="46">
        <v>370</v>
      </c>
    </row>
    <row r="559" spans="1:6" s="116" customFormat="1" ht="14">
      <c r="A559" s="83"/>
      <c r="B559" s="40">
        <v>413</v>
      </c>
      <c r="C559" s="45"/>
      <c r="D559" s="40" t="s">
        <v>67</v>
      </c>
      <c r="E559" s="85">
        <v>0</v>
      </c>
      <c r="F559" s="85">
        <f>F560+F561</f>
        <v>800</v>
      </c>
    </row>
    <row r="560" spans="1:6" s="116" customFormat="1" ht="14">
      <c r="A560" s="83"/>
      <c r="B560" s="44"/>
      <c r="C560" s="45" t="s">
        <v>68</v>
      </c>
      <c r="D560" s="44" t="s">
        <v>69</v>
      </c>
      <c r="E560" s="46">
        <v>0</v>
      </c>
      <c r="F560" s="46">
        <v>300</v>
      </c>
    </row>
    <row r="561" spans="1:6" s="116" customFormat="1" ht="14">
      <c r="A561" s="83"/>
      <c r="B561" s="86"/>
      <c r="C561" s="45" t="s">
        <v>72</v>
      </c>
      <c r="D561" s="44" t="s">
        <v>141</v>
      </c>
      <c r="E561" s="87">
        <v>0</v>
      </c>
      <c r="F561" s="87">
        <v>500</v>
      </c>
    </row>
    <row r="562" spans="1:6" s="116" customFormat="1" ht="14">
      <c r="A562" s="83"/>
      <c r="B562" s="40">
        <v>414</v>
      </c>
      <c r="C562" s="45"/>
      <c r="D562" s="40" t="s">
        <v>74</v>
      </c>
      <c r="E562" s="43">
        <v>0</v>
      </c>
      <c r="F562" s="43">
        <f>F563+F564+F565</f>
        <v>900</v>
      </c>
    </row>
    <row r="563" spans="1:6" s="116" customFormat="1" ht="14">
      <c r="A563" s="83"/>
      <c r="B563" s="44"/>
      <c r="C563" s="45" t="s">
        <v>75</v>
      </c>
      <c r="D563" s="44" t="s">
        <v>76</v>
      </c>
      <c r="E563" s="46">
        <v>0</v>
      </c>
      <c r="F563" s="46">
        <v>300</v>
      </c>
    </row>
    <row r="564" spans="1:6" s="116" customFormat="1" ht="14">
      <c r="A564" s="83"/>
      <c r="B564" s="44"/>
      <c r="C564" s="45" t="s">
        <v>77</v>
      </c>
      <c r="D564" s="44" t="s">
        <v>78</v>
      </c>
      <c r="E564" s="46">
        <v>0</v>
      </c>
      <c r="F564" s="46">
        <v>400</v>
      </c>
    </row>
    <row r="565" spans="1:6" s="116" customFormat="1" ht="14">
      <c r="A565" s="83"/>
      <c r="B565" s="44"/>
      <c r="C565" s="45" t="s">
        <v>79</v>
      </c>
      <c r="D565" s="44" t="s">
        <v>142</v>
      </c>
      <c r="E565" s="46">
        <v>0</v>
      </c>
      <c r="F565" s="46">
        <v>200</v>
      </c>
    </row>
    <row r="566" spans="1:6" s="116" customFormat="1" ht="14">
      <c r="A566" s="83"/>
      <c r="B566" s="66"/>
      <c r="C566" s="33"/>
      <c r="D566" s="88" t="s">
        <v>149</v>
      </c>
      <c r="E566" s="43">
        <v>0</v>
      </c>
      <c r="F566" s="43">
        <f>F553+F559+F562</f>
        <v>43320</v>
      </c>
    </row>
    <row r="567" spans="1:6" s="116" customFormat="1" ht="14">
      <c r="A567" s="60"/>
      <c r="B567" s="51"/>
      <c r="C567" s="67"/>
      <c r="D567" s="75"/>
      <c r="E567" s="69"/>
      <c r="F567" s="69"/>
    </row>
    <row r="568" spans="1:6" s="116" customFormat="1" ht="14">
      <c r="A568" s="60"/>
      <c r="B568" s="51"/>
      <c r="C568" s="67"/>
      <c r="D568" s="75"/>
      <c r="E568" s="69"/>
      <c r="F568" s="69"/>
    </row>
    <row r="569" spans="1:6" s="116" customFormat="1" ht="14">
      <c r="A569" s="60"/>
      <c r="B569" s="51"/>
      <c r="C569" s="67"/>
      <c r="D569" s="75"/>
      <c r="E569" s="69"/>
      <c r="F569" s="69"/>
    </row>
    <row r="570" spans="1:6" s="116" customFormat="1" ht="14">
      <c r="A570" s="60"/>
      <c r="B570" s="51"/>
      <c r="C570" s="67"/>
      <c r="D570" s="75"/>
      <c r="E570" s="69"/>
      <c r="F570" s="69"/>
    </row>
    <row r="571" spans="1:6" s="116" customFormat="1" ht="14">
      <c r="A571" s="60"/>
      <c r="B571" s="51"/>
      <c r="C571" s="67"/>
      <c r="D571" s="75"/>
      <c r="E571" s="69"/>
      <c r="F571" s="69"/>
    </row>
    <row r="572" spans="1:6" s="116" customFormat="1" ht="14">
      <c r="A572" s="60"/>
      <c r="B572" s="51"/>
      <c r="C572" s="67"/>
      <c r="D572" s="75"/>
      <c r="E572" s="69"/>
      <c r="F572" s="69"/>
    </row>
    <row r="573" spans="1:6" s="116" customFormat="1" ht="14">
      <c r="A573" s="60"/>
      <c r="B573" s="51"/>
      <c r="C573" s="67"/>
      <c r="D573" s="75"/>
      <c r="E573" s="69"/>
      <c r="F573" s="69"/>
    </row>
    <row r="574" spans="1:6" s="116" customFormat="1" ht="14">
      <c r="A574" s="60"/>
      <c r="B574" s="51"/>
      <c r="C574" s="67"/>
      <c r="D574" s="75"/>
      <c r="E574" s="69"/>
      <c r="F574" s="69"/>
    </row>
    <row r="575" spans="1:6" s="116" customFormat="1" ht="14">
      <c r="A575" s="60"/>
      <c r="B575" s="51"/>
      <c r="C575" s="67"/>
      <c r="D575" s="75"/>
      <c r="E575" s="69"/>
      <c r="F575" s="140">
        <v>10</v>
      </c>
    </row>
    <row r="576" spans="1:6" s="116" customFormat="1" ht="14">
      <c r="A576" s="60"/>
      <c r="B576" s="51"/>
      <c r="C576" s="67"/>
      <c r="D576" s="75"/>
      <c r="E576" s="69"/>
      <c r="F576" s="69"/>
    </row>
    <row r="577" spans="1:6" s="116" customFormat="1" ht="15">
      <c r="A577" s="142" t="s">
        <v>233</v>
      </c>
      <c r="B577" s="142"/>
      <c r="C577" s="142"/>
      <c r="D577" s="142"/>
    </row>
    <row r="578" spans="1:6" s="116" customFormat="1" ht="18.5" thickBot="1">
      <c r="A578" s="1"/>
      <c r="B578" s="14"/>
      <c r="C578" s="121"/>
      <c r="D578" s="115"/>
    </row>
    <row r="579" spans="1:6" s="116" customFormat="1" ht="14">
      <c r="A579" s="77" t="s">
        <v>139</v>
      </c>
      <c r="B579" s="26" t="s">
        <v>7</v>
      </c>
      <c r="C579" s="26" t="s">
        <v>7</v>
      </c>
      <c r="D579" s="78" t="s">
        <v>10</v>
      </c>
      <c r="E579" s="54" t="s">
        <v>8</v>
      </c>
      <c r="F579" s="54" t="s">
        <v>227</v>
      </c>
    </row>
    <row r="580" spans="1:6" s="116" customFormat="1" thickBot="1">
      <c r="A580" s="79" t="s">
        <v>9</v>
      </c>
      <c r="B580" s="30" t="s">
        <v>9</v>
      </c>
      <c r="C580" s="30" t="s">
        <v>9</v>
      </c>
      <c r="D580" s="89"/>
      <c r="E580" s="57" t="s">
        <v>196</v>
      </c>
      <c r="F580" s="57" t="s">
        <v>196</v>
      </c>
    </row>
    <row r="581" spans="1:6" s="116" customFormat="1" ht="14">
      <c r="A581" s="81" t="s">
        <v>183</v>
      </c>
      <c r="B581" s="82"/>
      <c r="C581" s="33"/>
      <c r="D581" s="66"/>
      <c r="E581" s="122"/>
      <c r="F581" s="122"/>
    </row>
    <row r="582" spans="1:6" s="116" customFormat="1" ht="14">
      <c r="A582" s="83"/>
      <c r="B582" s="40">
        <v>411</v>
      </c>
      <c r="C582" s="45"/>
      <c r="D582" s="40" t="s">
        <v>53</v>
      </c>
      <c r="E582" s="43">
        <f>SUM(E583+E584+E585+E586+E587)</f>
        <v>155900</v>
      </c>
      <c r="F582" s="43">
        <f>F583+F584+F585+F586+F587</f>
        <v>183750</v>
      </c>
    </row>
    <row r="583" spans="1:6" s="116" customFormat="1" ht="14">
      <c r="A583" s="83"/>
      <c r="B583" s="44"/>
      <c r="C583" s="45" t="s">
        <v>54</v>
      </c>
      <c r="D583" s="44" t="s">
        <v>55</v>
      </c>
      <c r="E583" s="46">
        <v>93800</v>
      </c>
      <c r="F583" s="46">
        <v>116000</v>
      </c>
    </row>
    <row r="584" spans="1:6" s="116" customFormat="1" ht="14">
      <c r="A584" s="83"/>
      <c r="B584" s="44"/>
      <c r="C584" s="45" t="s">
        <v>56</v>
      </c>
      <c r="D584" s="44" t="s">
        <v>57</v>
      </c>
      <c r="E584" s="46">
        <v>12700</v>
      </c>
      <c r="F584" s="46">
        <v>14300</v>
      </c>
    </row>
    <row r="585" spans="1:6" s="116" customFormat="1" ht="14">
      <c r="A585" s="83"/>
      <c r="B585" s="44"/>
      <c r="C585" s="45" t="s">
        <v>58</v>
      </c>
      <c r="D585" s="44" t="s">
        <v>59</v>
      </c>
      <c r="E585" s="46">
        <v>33550</v>
      </c>
      <c r="F585" s="46">
        <v>35700</v>
      </c>
    </row>
    <row r="586" spans="1:6" s="116" customFormat="1" ht="14">
      <c r="A586" s="83"/>
      <c r="B586" s="44"/>
      <c r="C586" s="45" t="s">
        <v>60</v>
      </c>
      <c r="D586" s="44" t="s">
        <v>61</v>
      </c>
      <c r="E586" s="46">
        <v>14300</v>
      </c>
      <c r="F586" s="46">
        <v>15900</v>
      </c>
    </row>
    <row r="587" spans="1:6" s="116" customFormat="1" ht="14">
      <c r="A587" s="83"/>
      <c r="B587" s="44"/>
      <c r="C587" s="45" t="s">
        <v>62</v>
      </c>
      <c r="D587" s="44" t="s">
        <v>63</v>
      </c>
      <c r="E587" s="46">
        <v>1550</v>
      </c>
      <c r="F587" s="46">
        <v>1850</v>
      </c>
    </row>
    <row r="588" spans="1:6" s="116" customFormat="1" ht="14">
      <c r="A588" s="83"/>
      <c r="B588" s="40">
        <v>413</v>
      </c>
      <c r="C588" s="45"/>
      <c r="D588" s="40" t="s">
        <v>67</v>
      </c>
      <c r="E588" s="85">
        <f>E589+E590</f>
        <v>1900</v>
      </c>
      <c r="F588" s="85">
        <f>F589+F590</f>
        <v>1800</v>
      </c>
    </row>
    <row r="589" spans="1:6" s="116" customFormat="1" ht="14">
      <c r="A589" s="83"/>
      <c r="B589" s="44"/>
      <c r="C589" s="45" t="s">
        <v>68</v>
      </c>
      <c r="D589" s="44" t="s">
        <v>69</v>
      </c>
      <c r="E589" s="46">
        <v>600</v>
      </c>
      <c r="F589" s="46">
        <v>500</v>
      </c>
    </row>
    <row r="590" spans="1:6" s="116" customFormat="1" ht="14">
      <c r="A590" s="83"/>
      <c r="B590" s="44"/>
      <c r="C590" s="45" t="s">
        <v>72</v>
      </c>
      <c r="D590" s="44" t="s">
        <v>141</v>
      </c>
      <c r="E590" s="46">
        <v>1300</v>
      </c>
      <c r="F590" s="46">
        <v>1300</v>
      </c>
    </row>
    <row r="591" spans="1:6" s="116" customFormat="1" ht="14">
      <c r="A591" s="83"/>
      <c r="B591" s="40">
        <v>414</v>
      </c>
      <c r="C591" s="45"/>
      <c r="D591" s="40" t="s">
        <v>74</v>
      </c>
      <c r="E591" s="43">
        <f>E592+E593+E594</f>
        <v>1100</v>
      </c>
      <c r="F591" s="43">
        <f>F592+F593+F594</f>
        <v>900</v>
      </c>
    </row>
    <row r="592" spans="1:6" s="116" customFormat="1" ht="14">
      <c r="A592" s="83"/>
      <c r="B592" s="44"/>
      <c r="C592" s="45" t="s">
        <v>75</v>
      </c>
      <c r="D592" s="44" t="s">
        <v>76</v>
      </c>
      <c r="E592" s="46">
        <v>300</v>
      </c>
      <c r="F592" s="46">
        <v>150</v>
      </c>
    </row>
    <row r="593" spans="1:6" s="116" customFormat="1" ht="14">
      <c r="A593" s="83"/>
      <c r="B593" s="44"/>
      <c r="C593" s="45" t="s">
        <v>77</v>
      </c>
      <c r="D593" s="44" t="s">
        <v>78</v>
      </c>
      <c r="E593" s="46">
        <v>300</v>
      </c>
      <c r="F593" s="46">
        <v>150</v>
      </c>
    </row>
    <row r="594" spans="1:6" s="116" customFormat="1" ht="14">
      <c r="A594" s="83"/>
      <c r="B594" s="44"/>
      <c r="C594" s="45" t="s">
        <v>79</v>
      </c>
      <c r="D594" s="44" t="s">
        <v>80</v>
      </c>
      <c r="E594" s="46">
        <v>500</v>
      </c>
      <c r="F594" s="46">
        <v>600</v>
      </c>
    </row>
    <row r="595" spans="1:6" s="116" customFormat="1" ht="14">
      <c r="A595" s="83"/>
      <c r="B595" s="40">
        <v>415</v>
      </c>
      <c r="C595" s="45"/>
      <c r="D595" s="40" t="s">
        <v>85</v>
      </c>
      <c r="E595" s="43">
        <f>SUM(E596)</f>
        <v>1500</v>
      </c>
      <c r="F595" s="43">
        <f>F596</f>
        <v>1000</v>
      </c>
    </row>
    <row r="596" spans="1:6" s="116" customFormat="1" ht="14">
      <c r="A596" s="83"/>
      <c r="B596" s="44"/>
      <c r="C596" s="45" t="s">
        <v>88</v>
      </c>
      <c r="D596" s="44" t="s">
        <v>144</v>
      </c>
      <c r="E596" s="46">
        <v>1500</v>
      </c>
      <c r="F596" s="46">
        <v>1000</v>
      </c>
    </row>
    <row r="597" spans="1:6" s="116" customFormat="1" ht="15.75" customHeight="1">
      <c r="A597" s="83"/>
      <c r="B597" s="40">
        <v>463</v>
      </c>
      <c r="C597" s="45"/>
      <c r="D597" s="88" t="s">
        <v>131</v>
      </c>
      <c r="E597" s="43">
        <f>E598</f>
        <v>150000</v>
      </c>
      <c r="F597" s="43">
        <f>F598</f>
        <v>70000</v>
      </c>
    </row>
    <row r="598" spans="1:6" s="116" customFormat="1" ht="15.75" customHeight="1">
      <c r="A598" s="83"/>
      <c r="B598" s="44"/>
      <c r="C598" s="45" t="s">
        <v>203</v>
      </c>
      <c r="D598" s="66" t="s">
        <v>131</v>
      </c>
      <c r="E598" s="46">
        <v>150000</v>
      </c>
      <c r="F598" s="46">
        <v>70000</v>
      </c>
    </row>
    <row r="599" spans="1:6" s="116" customFormat="1" ht="14">
      <c r="A599" s="83"/>
      <c r="B599" s="44"/>
      <c r="C599" s="45"/>
      <c r="D599" s="40" t="s">
        <v>149</v>
      </c>
      <c r="E599" s="43">
        <f>SUM(E582+E588+E595+E591+E597)</f>
        <v>310400</v>
      </c>
      <c r="F599" s="43">
        <f>F582+F588+F591+F595+F597</f>
        <v>257450</v>
      </c>
    </row>
    <row r="600" spans="1:6" s="116" customFormat="1" ht="14">
      <c r="A600" s="60"/>
      <c r="B600" s="51"/>
      <c r="C600" s="67"/>
      <c r="D600" s="75"/>
      <c r="E600" s="69"/>
      <c r="F600" s="69"/>
    </row>
    <row r="601" spans="1:6" s="116" customFormat="1" ht="14">
      <c r="A601" s="60"/>
      <c r="B601" s="51"/>
      <c r="C601" s="67"/>
      <c r="D601" s="75"/>
      <c r="E601" s="69"/>
      <c r="F601" s="69"/>
    </row>
    <row r="602" spans="1:6" s="116" customFormat="1" ht="14">
      <c r="A602" s="60"/>
      <c r="B602" s="51"/>
      <c r="C602" s="67"/>
      <c r="D602" s="75"/>
    </row>
    <row r="603" spans="1:6" s="116" customFormat="1" ht="17.5">
      <c r="A603" s="142" t="s">
        <v>214</v>
      </c>
      <c r="B603" s="154"/>
      <c r="C603" s="154"/>
      <c r="D603" s="154"/>
    </row>
    <row r="604" spans="1:6" s="116" customFormat="1" ht="18.5" thickBot="1">
      <c r="A604" s="1"/>
      <c r="B604" s="14"/>
      <c r="C604" s="121"/>
      <c r="D604" s="115"/>
    </row>
    <row r="605" spans="1:6" s="116" customFormat="1" ht="14">
      <c r="A605" s="77" t="s">
        <v>139</v>
      </c>
      <c r="B605" s="26" t="s">
        <v>7</v>
      </c>
      <c r="C605" s="26" t="s">
        <v>7</v>
      </c>
      <c r="D605" s="78" t="s">
        <v>10</v>
      </c>
      <c r="E605" s="54" t="s">
        <v>8</v>
      </c>
      <c r="F605" s="54" t="s">
        <v>227</v>
      </c>
    </row>
    <row r="606" spans="1:6" s="116" customFormat="1" thickBot="1">
      <c r="A606" s="79" t="s">
        <v>9</v>
      </c>
      <c r="B606" s="30" t="s">
        <v>9</v>
      </c>
      <c r="C606" s="30" t="s">
        <v>9</v>
      </c>
      <c r="D606" s="89"/>
      <c r="E606" s="57" t="s">
        <v>196</v>
      </c>
      <c r="F606" s="57" t="s">
        <v>196</v>
      </c>
    </row>
    <row r="607" spans="1:6" s="116" customFormat="1" ht="14">
      <c r="A607" s="81" t="s">
        <v>231</v>
      </c>
      <c r="B607" s="82"/>
      <c r="C607" s="33"/>
      <c r="D607" s="66"/>
      <c r="E607" s="122"/>
      <c r="F607" s="122"/>
    </row>
    <row r="608" spans="1:6" s="116" customFormat="1" ht="14">
      <c r="A608" s="83"/>
      <c r="B608" s="40">
        <v>411</v>
      </c>
      <c r="C608" s="45"/>
      <c r="D608" s="40" t="s">
        <v>53</v>
      </c>
      <c r="E608" s="43">
        <f>SUM(E609+E610+E611+E612+E613)</f>
        <v>287750</v>
      </c>
      <c r="F608" s="43">
        <f>F609+F610+F611+F612+F613</f>
        <v>306300</v>
      </c>
    </row>
    <row r="609" spans="1:6" s="116" customFormat="1" ht="14">
      <c r="A609" s="83"/>
      <c r="B609" s="44"/>
      <c r="C609" s="45" t="s">
        <v>54</v>
      </c>
      <c r="D609" s="44" t="s">
        <v>55</v>
      </c>
      <c r="E609" s="46">
        <v>156400</v>
      </c>
      <c r="F609" s="46">
        <v>170000</v>
      </c>
    </row>
    <row r="610" spans="1:6" s="116" customFormat="1" ht="14">
      <c r="A610" s="83"/>
      <c r="B610" s="44"/>
      <c r="C610" s="45" t="s">
        <v>56</v>
      </c>
      <c r="D610" s="44" t="s">
        <v>57</v>
      </c>
      <c r="E610" s="46">
        <v>21850</v>
      </c>
      <c r="F610" s="46">
        <v>23100</v>
      </c>
    </row>
    <row r="611" spans="1:6" s="116" customFormat="1" ht="14">
      <c r="A611" s="83"/>
      <c r="B611" s="44"/>
      <c r="C611" s="45" t="s">
        <v>58</v>
      </c>
      <c r="D611" s="44" t="s">
        <v>59</v>
      </c>
      <c r="E611" s="46">
        <v>56200</v>
      </c>
      <c r="F611" s="46">
        <v>58300</v>
      </c>
    </row>
    <row r="612" spans="1:6" s="116" customFormat="1" ht="14">
      <c r="A612" s="83"/>
      <c r="B612" s="44"/>
      <c r="C612" s="45" t="s">
        <v>60</v>
      </c>
      <c r="D612" s="44" t="s">
        <v>61</v>
      </c>
      <c r="E612" s="46">
        <v>50600</v>
      </c>
      <c r="F612" s="46">
        <v>51700</v>
      </c>
    </row>
    <row r="613" spans="1:6" s="116" customFormat="1" ht="14">
      <c r="A613" s="83"/>
      <c r="B613" s="44"/>
      <c r="C613" s="45" t="s">
        <v>62</v>
      </c>
      <c r="D613" s="44" t="s">
        <v>63</v>
      </c>
      <c r="E613" s="46">
        <v>2700</v>
      </c>
      <c r="F613" s="46">
        <v>3200</v>
      </c>
    </row>
    <row r="614" spans="1:6" s="116" customFormat="1" ht="14">
      <c r="A614" s="83"/>
      <c r="B614" s="40">
        <v>413</v>
      </c>
      <c r="C614" s="45"/>
      <c r="D614" s="40" t="s">
        <v>67</v>
      </c>
      <c r="E614" s="85">
        <f>E615+E616+E617</f>
        <v>9500</v>
      </c>
      <c r="F614" s="85">
        <f>F615+F616+F617</f>
        <v>9150</v>
      </c>
    </row>
    <row r="615" spans="1:6" s="116" customFormat="1" ht="14">
      <c r="A615" s="83"/>
      <c r="B615" s="44"/>
      <c r="C615" s="45" t="s">
        <v>68</v>
      </c>
      <c r="D615" s="44" t="s">
        <v>69</v>
      </c>
      <c r="E615" s="46">
        <v>500</v>
      </c>
      <c r="F615" s="46">
        <v>150</v>
      </c>
    </row>
    <row r="616" spans="1:6" s="116" customFormat="1" ht="14">
      <c r="A616" s="83"/>
      <c r="B616" s="86"/>
      <c r="C616" s="45" t="s">
        <v>70</v>
      </c>
      <c r="D616" s="44" t="s">
        <v>71</v>
      </c>
      <c r="E616" s="87">
        <v>4000</v>
      </c>
      <c r="F616" s="87">
        <v>4000</v>
      </c>
    </row>
    <row r="617" spans="1:6" s="116" customFormat="1" ht="14">
      <c r="A617" s="83"/>
      <c r="B617" s="44"/>
      <c r="C617" s="45" t="s">
        <v>72</v>
      </c>
      <c r="D617" s="44" t="s">
        <v>141</v>
      </c>
      <c r="E617" s="46">
        <v>5000</v>
      </c>
      <c r="F617" s="46">
        <v>5000</v>
      </c>
    </row>
    <row r="618" spans="1:6" s="116" customFormat="1" ht="14">
      <c r="A618" s="83"/>
      <c r="B618" s="40">
        <v>414</v>
      </c>
      <c r="C618" s="45"/>
      <c r="D618" s="40" t="s">
        <v>74</v>
      </c>
      <c r="E618" s="43">
        <f>E619+E620+E621</f>
        <v>1780</v>
      </c>
      <c r="F618" s="43">
        <f>F619+F620+F621</f>
        <v>1300</v>
      </c>
    </row>
    <row r="619" spans="1:6" s="116" customFormat="1" ht="14">
      <c r="A619" s="83"/>
      <c r="B619" s="44"/>
      <c r="C619" s="45" t="s">
        <v>75</v>
      </c>
      <c r="D619" s="44" t="s">
        <v>76</v>
      </c>
      <c r="E619" s="46">
        <v>500</v>
      </c>
      <c r="F619" s="46">
        <v>350</v>
      </c>
    </row>
    <row r="620" spans="1:6" s="116" customFormat="1" ht="14">
      <c r="A620" s="83"/>
      <c r="B620" s="44"/>
      <c r="C620" s="45" t="s">
        <v>77</v>
      </c>
      <c r="D620" s="44" t="s">
        <v>78</v>
      </c>
      <c r="E620" s="46">
        <v>400</v>
      </c>
      <c r="F620" s="46">
        <v>150</v>
      </c>
    </row>
    <row r="621" spans="1:6" s="116" customFormat="1" ht="14">
      <c r="A621" s="83"/>
      <c r="B621" s="44"/>
      <c r="C621" s="45" t="s">
        <v>79</v>
      </c>
      <c r="D621" s="44" t="s">
        <v>80</v>
      </c>
      <c r="E621" s="46">
        <v>880</v>
      </c>
      <c r="F621" s="46">
        <v>800</v>
      </c>
    </row>
    <row r="622" spans="1:6" s="116" customFormat="1" ht="14">
      <c r="A622" s="83"/>
      <c r="B622" s="40">
        <v>415</v>
      </c>
      <c r="C622" s="45"/>
      <c r="D622" s="40" t="s">
        <v>85</v>
      </c>
      <c r="E622" s="43">
        <f>SUM(E623)</f>
        <v>3000</v>
      </c>
      <c r="F622" s="43">
        <f>F623</f>
        <v>3000</v>
      </c>
    </row>
    <row r="623" spans="1:6" s="116" customFormat="1" ht="14">
      <c r="A623" s="83"/>
      <c r="B623" s="44"/>
      <c r="C623" s="45" t="s">
        <v>88</v>
      </c>
      <c r="D623" s="44" t="s">
        <v>144</v>
      </c>
      <c r="E623" s="46">
        <v>3000</v>
      </c>
      <c r="F623" s="46">
        <v>3000</v>
      </c>
    </row>
    <row r="624" spans="1:6" s="116" customFormat="1" ht="14">
      <c r="A624" s="83"/>
      <c r="B624" s="40">
        <v>419</v>
      </c>
      <c r="C624" s="45"/>
      <c r="D624" s="88" t="s">
        <v>185</v>
      </c>
      <c r="E624" s="43">
        <f>E625</f>
        <v>2240</v>
      </c>
      <c r="F624" s="43">
        <f>F625</f>
        <v>1800</v>
      </c>
    </row>
    <row r="625" spans="1:6" s="116" customFormat="1" ht="15.75" customHeight="1">
      <c r="A625" s="83"/>
      <c r="B625" s="40"/>
      <c r="C625" s="45" t="s">
        <v>97</v>
      </c>
      <c r="D625" s="66" t="s">
        <v>98</v>
      </c>
      <c r="E625" s="46">
        <v>2240</v>
      </c>
      <c r="F625" s="46">
        <v>1800</v>
      </c>
    </row>
    <row r="626" spans="1:6" s="116" customFormat="1" ht="15.75" customHeight="1">
      <c r="A626" s="83"/>
      <c r="B626" s="40">
        <v>463</v>
      </c>
      <c r="C626" s="45"/>
      <c r="D626" s="88" t="s">
        <v>131</v>
      </c>
      <c r="E626" s="43">
        <f>E627</f>
        <v>330000</v>
      </c>
      <c r="F626" s="43">
        <f>F627</f>
        <v>200000</v>
      </c>
    </row>
    <row r="627" spans="1:6" s="116" customFormat="1" ht="15.75" customHeight="1">
      <c r="A627" s="83"/>
      <c r="B627" s="44"/>
      <c r="C627" s="45" t="s">
        <v>203</v>
      </c>
      <c r="D627" s="66" t="s">
        <v>131</v>
      </c>
      <c r="E627" s="46">
        <v>330000</v>
      </c>
      <c r="F627" s="46">
        <v>200000</v>
      </c>
    </row>
    <row r="628" spans="1:6" s="116" customFormat="1" ht="14">
      <c r="A628" s="83"/>
      <c r="B628" s="44"/>
      <c r="C628" s="45"/>
      <c r="D628" s="40" t="s">
        <v>149</v>
      </c>
      <c r="E628" s="43">
        <f>SUM(E608+E614+E622+E624+E618+E626)</f>
        <v>634270</v>
      </c>
      <c r="F628" s="43">
        <f>F608+F614+F618+F622+F624+F626</f>
        <v>521550</v>
      </c>
    </row>
    <row r="629" spans="1:6" s="116" customFormat="1" ht="14">
      <c r="A629" s="60"/>
      <c r="B629" s="51"/>
      <c r="C629" s="67"/>
      <c r="D629" s="75"/>
      <c r="E629" s="69"/>
      <c r="F629" s="69"/>
    </row>
    <row r="630" spans="1:6" s="116" customFormat="1" ht="14">
      <c r="A630" s="60"/>
      <c r="B630" s="51"/>
      <c r="C630" s="67"/>
      <c r="D630" s="75"/>
      <c r="E630" s="69"/>
    </row>
    <row r="631" spans="1:6" s="116" customFormat="1" ht="14">
      <c r="A631" s="60"/>
      <c r="B631" s="51"/>
      <c r="C631" s="67"/>
      <c r="D631" s="75"/>
      <c r="E631" s="69"/>
    </row>
    <row r="632" spans="1:6" s="116" customFormat="1" ht="14">
      <c r="A632" s="60"/>
      <c r="B632" s="51"/>
      <c r="C632" s="67"/>
      <c r="D632" s="75"/>
      <c r="E632" s="69"/>
      <c r="F632" s="138">
        <v>11</v>
      </c>
    </row>
    <row r="633" spans="1:6" s="116" customFormat="1" ht="14">
      <c r="A633" s="60"/>
      <c r="B633" s="51"/>
      <c r="C633" s="67"/>
      <c r="D633" s="75"/>
      <c r="E633" s="69"/>
    </row>
    <row r="634" spans="1:6" s="116" customFormat="1" ht="18">
      <c r="A634" s="142" t="s">
        <v>186</v>
      </c>
      <c r="B634" s="143"/>
      <c r="C634" s="143"/>
      <c r="D634" s="143"/>
    </row>
    <row r="635" spans="1:6" s="116" customFormat="1" ht="18.5" thickBot="1">
      <c r="A635" s="127"/>
      <c r="B635" s="128"/>
      <c r="C635" s="128"/>
      <c r="D635" s="128"/>
    </row>
    <row r="636" spans="1:6" s="116" customFormat="1" ht="14">
      <c r="A636" s="77" t="s">
        <v>139</v>
      </c>
      <c r="B636" s="26" t="s">
        <v>7</v>
      </c>
      <c r="C636" s="26" t="s">
        <v>7</v>
      </c>
      <c r="D636" s="78" t="s">
        <v>10</v>
      </c>
      <c r="E636" s="54" t="s">
        <v>8</v>
      </c>
      <c r="F636" s="54" t="s">
        <v>227</v>
      </c>
    </row>
    <row r="637" spans="1:6" s="116" customFormat="1" thickBot="1">
      <c r="A637" s="79" t="s">
        <v>9</v>
      </c>
      <c r="B637" s="30" t="s">
        <v>9</v>
      </c>
      <c r="C637" s="30" t="s">
        <v>9</v>
      </c>
      <c r="D637" s="89"/>
      <c r="E637" s="57" t="s">
        <v>196</v>
      </c>
      <c r="F637" s="57" t="s">
        <v>196</v>
      </c>
    </row>
    <row r="638" spans="1:6" s="116" customFormat="1" ht="14">
      <c r="A638" s="81" t="s">
        <v>232</v>
      </c>
      <c r="B638" s="82"/>
      <c r="C638" s="33"/>
      <c r="D638" s="66"/>
      <c r="E638" s="122"/>
      <c r="F638" s="122"/>
    </row>
    <row r="639" spans="1:6" s="116" customFormat="1" ht="14">
      <c r="A639" s="83"/>
      <c r="B639" s="40">
        <v>411</v>
      </c>
      <c r="C639" s="45"/>
      <c r="D639" s="40" t="s">
        <v>53</v>
      </c>
      <c r="E639" s="43">
        <f>SUM(E640+E641+E642+E643+E644)</f>
        <v>40100</v>
      </c>
      <c r="F639" s="43">
        <f>SUM(F640+F641+F642+F643+F644)</f>
        <v>47920</v>
      </c>
    </row>
    <row r="640" spans="1:6" s="116" customFormat="1" ht="14">
      <c r="A640" s="83"/>
      <c r="B640" s="44"/>
      <c r="C640" s="45" t="s">
        <v>54</v>
      </c>
      <c r="D640" s="44" t="s">
        <v>55</v>
      </c>
      <c r="E640" s="46">
        <v>24200</v>
      </c>
      <c r="F640" s="46">
        <v>31200</v>
      </c>
    </row>
    <row r="641" spans="1:6" s="116" customFormat="1" ht="14">
      <c r="A641" s="83"/>
      <c r="B641" s="44"/>
      <c r="C641" s="45" t="s">
        <v>56</v>
      </c>
      <c r="D641" s="44" t="s">
        <v>57</v>
      </c>
      <c r="E641" s="46">
        <v>3250</v>
      </c>
      <c r="F641" s="46">
        <v>3250</v>
      </c>
    </row>
    <row r="642" spans="1:6" s="116" customFormat="1" ht="14">
      <c r="A642" s="83"/>
      <c r="B642" s="44"/>
      <c r="C642" s="45" t="s">
        <v>58</v>
      </c>
      <c r="D642" s="44" t="s">
        <v>59</v>
      </c>
      <c r="E642" s="46">
        <v>8600</v>
      </c>
      <c r="F642" s="46">
        <v>8750</v>
      </c>
    </row>
    <row r="643" spans="1:6" s="116" customFormat="1" ht="14">
      <c r="A643" s="83"/>
      <c r="B643" s="44"/>
      <c r="C643" s="45" t="s">
        <v>60</v>
      </c>
      <c r="D643" s="44" t="s">
        <v>61</v>
      </c>
      <c r="E643" s="46">
        <v>3650</v>
      </c>
      <c r="F643" s="46">
        <v>4200</v>
      </c>
    </row>
    <row r="644" spans="1:6" s="116" customFormat="1" ht="14">
      <c r="A644" s="83"/>
      <c r="B644" s="44"/>
      <c r="C644" s="45" t="s">
        <v>62</v>
      </c>
      <c r="D644" s="44" t="s">
        <v>63</v>
      </c>
      <c r="E644" s="46">
        <v>400</v>
      </c>
      <c r="F644" s="46">
        <v>520</v>
      </c>
    </row>
    <row r="645" spans="1:6" s="116" customFormat="1" ht="14">
      <c r="A645" s="83"/>
      <c r="B645" s="40">
        <v>413</v>
      </c>
      <c r="C645" s="45"/>
      <c r="D645" s="40" t="s">
        <v>67</v>
      </c>
      <c r="E645" s="43">
        <f>SUM(E646+E647)</f>
        <v>900</v>
      </c>
      <c r="F645" s="43">
        <f>SUM(F646+F647)</f>
        <v>600</v>
      </c>
    </row>
    <row r="646" spans="1:6" s="116" customFormat="1" ht="14">
      <c r="A646" s="83"/>
      <c r="B646" s="44"/>
      <c r="C646" s="45" t="s">
        <v>68</v>
      </c>
      <c r="D646" s="44" t="s">
        <v>69</v>
      </c>
      <c r="E646" s="46">
        <v>500</v>
      </c>
      <c r="F646" s="46">
        <v>400</v>
      </c>
    </row>
    <row r="647" spans="1:6" s="116" customFormat="1" ht="14">
      <c r="A647" s="83"/>
      <c r="B647" s="86"/>
      <c r="C647" s="45" t="s">
        <v>72</v>
      </c>
      <c r="D647" s="44" t="s">
        <v>141</v>
      </c>
      <c r="E647" s="87">
        <v>400</v>
      </c>
      <c r="F647" s="87">
        <v>200</v>
      </c>
    </row>
    <row r="648" spans="1:6" s="116" customFormat="1" ht="14">
      <c r="A648" s="83"/>
      <c r="B648" s="40">
        <v>414</v>
      </c>
      <c r="C648" s="45"/>
      <c r="D648" s="40" t="s">
        <v>74</v>
      </c>
      <c r="E648" s="43">
        <f>E649+E650+E651</f>
        <v>1200</v>
      </c>
      <c r="F648" s="43">
        <f>F649+F650+F651</f>
        <v>700</v>
      </c>
    </row>
    <row r="649" spans="1:6" s="116" customFormat="1" ht="14">
      <c r="A649" s="83"/>
      <c r="B649" s="44"/>
      <c r="C649" s="45" t="s">
        <v>75</v>
      </c>
      <c r="D649" s="44" t="s">
        <v>76</v>
      </c>
      <c r="E649" s="46">
        <v>300</v>
      </c>
      <c r="F649" s="46">
        <v>150</v>
      </c>
    </row>
    <row r="650" spans="1:6" s="116" customFormat="1" ht="14">
      <c r="A650" s="83"/>
      <c r="B650" s="44"/>
      <c r="C650" s="45" t="s">
        <v>77</v>
      </c>
      <c r="D650" s="44" t="s">
        <v>78</v>
      </c>
      <c r="E650" s="46">
        <v>400</v>
      </c>
      <c r="F650" s="46">
        <v>200</v>
      </c>
    </row>
    <row r="651" spans="1:6" s="116" customFormat="1" ht="14">
      <c r="A651" s="83"/>
      <c r="B651" s="44"/>
      <c r="C651" s="45" t="s">
        <v>79</v>
      </c>
      <c r="D651" s="44" t="s">
        <v>142</v>
      </c>
      <c r="E651" s="46">
        <v>500</v>
      </c>
      <c r="F651" s="46">
        <v>350</v>
      </c>
    </row>
    <row r="652" spans="1:6" s="116" customFormat="1" ht="14">
      <c r="A652" s="83"/>
      <c r="B652" s="40">
        <v>415</v>
      </c>
      <c r="C652" s="45"/>
      <c r="D652" s="40" t="s">
        <v>85</v>
      </c>
      <c r="E652" s="43">
        <f>SUM(E653)</f>
        <v>150</v>
      </c>
      <c r="F652" s="43">
        <f>SUM(F653)</f>
        <v>100</v>
      </c>
    </row>
    <row r="653" spans="1:6" s="116" customFormat="1" ht="14">
      <c r="A653" s="83"/>
      <c r="B653" s="44"/>
      <c r="C653" s="45" t="s">
        <v>88</v>
      </c>
      <c r="D653" s="44" t="s">
        <v>143</v>
      </c>
      <c r="E653" s="46">
        <v>150</v>
      </c>
      <c r="F653" s="46">
        <v>100</v>
      </c>
    </row>
    <row r="654" spans="1:6" s="116" customFormat="1" ht="14">
      <c r="A654" s="83"/>
      <c r="B654" s="40">
        <v>463</v>
      </c>
      <c r="C654" s="45"/>
      <c r="D654" s="88" t="s">
        <v>131</v>
      </c>
      <c r="E654" s="43">
        <f>E655</f>
        <v>40000</v>
      </c>
      <c r="F654" s="43">
        <f>F655</f>
        <v>24000</v>
      </c>
    </row>
    <row r="655" spans="1:6" s="116" customFormat="1" ht="14">
      <c r="A655" s="83"/>
      <c r="B655" s="44"/>
      <c r="C655" s="45" t="s">
        <v>203</v>
      </c>
      <c r="D655" s="66" t="s">
        <v>131</v>
      </c>
      <c r="E655" s="46">
        <v>40000</v>
      </c>
      <c r="F655" s="46">
        <v>24000</v>
      </c>
    </row>
    <row r="656" spans="1:6" s="116" customFormat="1" ht="14">
      <c r="A656" s="83"/>
      <c r="B656" s="66"/>
      <c r="C656" s="33"/>
      <c r="D656" s="88" t="s">
        <v>149</v>
      </c>
      <c r="E656" s="43">
        <f>SUM(E639+E645+E652+E648+E654)</f>
        <v>82350</v>
      </c>
      <c r="F656" s="43">
        <f>F639+F645+F648+F652+F654</f>
        <v>73320</v>
      </c>
    </row>
    <row r="657" spans="1:6" s="116" customFormat="1" ht="14">
      <c r="A657" s="60"/>
      <c r="B657" s="51"/>
      <c r="C657" s="67"/>
      <c r="D657" s="75"/>
      <c r="E657" s="69"/>
    </row>
    <row r="658" spans="1:6" s="116" customFormat="1" ht="14">
      <c r="A658" s="60"/>
      <c r="B658" s="51"/>
      <c r="C658" s="67"/>
      <c r="D658" s="75"/>
      <c r="E658" s="69"/>
    </row>
    <row r="659" spans="1:6" s="116" customFormat="1" ht="14">
      <c r="A659" s="60"/>
      <c r="B659" s="51"/>
      <c r="C659" s="67"/>
      <c r="D659" s="75"/>
      <c r="E659" s="69"/>
    </row>
    <row r="660" spans="1:6" s="116" customFormat="1" ht="18">
      <c r="A660" s="142" t="s">
        <v>225</v>
      </c>
      <c r="B660" s="143"/>
      <c r="C660" s="143"/>
      <c r="D660" s="143"/>
    </row>
    <row r="661" spans="1:6" s="116" customFormat="1" ht="18.5" thickBot="1">
      <c r="A661" s="127"/>
      <c r="B661" s="128"/>
      <c r="C661" s="128"/>
      <c r="D661" s="128"/>
    </row>
    <row r="662" spans="1:6" s="116" customFormat="1" ht="14">
      <c r="A662" s="77" t="s">
        <v>139</v>
      </c>
      <c r="B662" s="26" t="s">
        <v>7</v>
      </c>
      <c r="C662" s="26" t="s">
        <v>7</v>
      </c>
      <c r="D662" s="78" t="s">
        <v>10</v>
      </c>
      <c r="E662" s="54" t="s">
        <v>8</v>
      </c>
      <c r="F662" s="54" t="s">
        <v>227</v>
      </c>
    </row>
    <row r="663" spans="1:6" s="116" customFormat="1" thickBot="1">
      <c r="A663" s="79" t="s">
        <v>9</v>
      </c>
      <c r="B663" s="30" t="s">
        <v>9</v>
      </c>
      <c r="C663" s="30" t="s">
        <v>9</v>
      </c>
      <c r="D663" s="89"/>
      <c r="E663" s="57" t="s">
        <v>196</v>
      </c>
      <c r="F663" s="57" t="s">
        <v>196</v>
      </c>
    </row>
    <row r="664" spans="1:6" s="116" customFormat="1" ht="14">
      <c r="A664" s="81" t="s">
        <v>234</v>
      </c>
      <c r="B664" s="82"/>
      <c r="C664" s="33"/>
      <c r="D664" s="66"/>
      <c r="E664" s="122"/>
      <c r="F664" s="122"/>
    </row>
    <row r="665" spans="1:6" s="116" customFormat="1" ht="14">
      <c r="A665" s="83"/>
      <c r="B665" s="40">
        <v>411</v>
      </c>
      <c r="C665" s="45"/>
      <c r="D665" s="40" t="s">
        <v>53</v>
      </c>
      <c r="E665" s="43">
        <v>0</v>
      </c>
      <c r="F665" s="43">
        <f>F666+F667+F668+F669+F670</f>
        <v>43950</v>
      </c>
    </row>
    <row r="666" spans="1:6" s="116" customFormat="1" ht="14">
      <c r="A666" s="83"/>
      <c r="B666" s="44"/>
      <c r="C666" s="45" t="s">
        <v>54</v>
      </c>
      <c r="D666" s="44" t="s">
        <v>55</v>
      </c>
      <c r="E666" s="46">
        <v>0</v>
      </c>
      <c r="F666" s="46">
        <v>32500</v>
      </c>
    </row>
    <row r="667" spans="1:6" s="116" customFormat="1" ht="14">
      <c r="A667" s="83"/>
      <c r="B667" s="44"/>
      <c r="C667" s="45" t="s">
        <v>56</v>
      </c>
      <c r="D667" s="44" t="s">
        <v>57</v>
      </c>
      <c r="E667" s="46">
        <v>0</v>
      </c>
      <c r="F667" s="46">
        <v>2150</v>
      </c>
    </row>
    <row r="668" spans="1:6" s="116" customFormat="1" ht="14">
      <c r="A668" s="83"/>
      <c r="B668" s="44"/>
      <c r="C668" s="45" t="s">
        <v>58</v>
      </c>
      <c r="D668" s="44" t="s">
        <v>59</v>
      </c>
      <c r="E668" s="46">
        <v>0</v>
      </c>
      <c r="F668" s="46">
        <v>2750</v>
      </c>
    </row>
    <row r="669" spans="1:6" s="116" customFormat="1" ht="14">
      <c r="A669" s="83"/>
      <c r="B669" s="44"/>
      <c r="C669" s="45" t="s">
        <v>60</v>
      </c>
      <c r="D669" s="44" t="s">
        <v>61</v>
      </c>
      <c r="E669" s="46">
        <v>0</v>
      </c>
      <c r="F669" s="46">
        <v>5300</v>
      </c>
    </row>
    <row r="670" spans="1:6" s="116" customFormat="1" ht="14">
      <c r="A670" s="83"/>
      <c r="B670" s="44"/>
      <c r="C670" s="45" t="s">
        <v>62</v>
      </c>
      <c r="D670" s="44" t="s">
        <v>63</v>
      </c>
      <c r="E670" s="46">
        <v>0</v>
      </c>
      <c r="F670" s="46">
        <v>1250</v>
      </c>
    </row>
    <row r="671" spans="1:6" s="116" customFormat="1" ht="14">
      <c r="A671" s="83"/>
      <c r="B671" s="40">
        <v>413</v>
      </c>
      <c r="C671" s="45"/>
      <c r="D671" s="40" t="s">
        <v>67</v>
      </c>
      <c r="E671" s="43">
        <v>0</v>
      </c>
      <c r="F671" s="43">
        <f>F672+F673</f>
        <v>1200</v>
      </c>
    </row>
    <row r="672" spans="1:6" s="116" customFormat="1" ht="14">
      <c r="A672" s="83"/>
      <c r="B672" s="44"/>
      <c r="C672" s="45" t="s">
        <v>68</v>
      </c>
      <c r="D672" s="44" t="s">
        <v>69</v>
      </c>
      <c r="E672" s="46">
        <v>0</v>
      </c>
      <c r="F672" s="46">
        <v>800</v>
      </c>
    </row>
    <row r="673" spans="1:6" s="116" customFormat="1" ht="14">
      <c r="A673" s="83"/>
      <c r="B673" s="86"/>
      <c r="C673" s="45" t="s">
        <v>72</v>
      </c>
      <c r="D673" s="44" t="s">
        <v>141</v>
      </c>
      <c r="E673" s="87">
        <v>0</v>
      </c>
      <c r="F673" s="87">
        <v>400</v>
      </c>
    </row>
    <row r="674" spans="1:6" s="116" customFormat="1" ht="14">
      <c r="A674" s="83"/>
      <c r="B674" s="40">
        <v>414</v>
      </c>
      <c r="C674" s="45"/>
      <c r="D674" s="40" t="s">
        <v>74</v>
      </c>
      <c r="E674" s="43">
        <v>0</v>
      </c>
      <c r="F674" s="43">
        <f>F675+F676+F677</f>
        <v>700</v>
      </c>
    </row>
    <row r="675" spans="1:6" s="116" customFormat="1" ht="14">
      <c r="A675" s="83"/>
      <c r="B675" s="44"/>
      <c r="C675" s="45" t="s">
        <v>75</v>
      </c>
      <c r="D675" s="44" t="s">
        <v>76</v>
      </c>
      <c r="E675" s="46">
        <v>0</v>
      </c>
      <c r="F675" s="46">
        <v>200</v>
      </c>
    </row>
    <row r="676" spans="1:6" s="116" customFormat="1" ht="14">
      <c r="A676" s="83"/>
      <c r="B676" s="44"/>
      <c r="C676" s="45" t="s">
        <v>77</v>
      </c>
      <c r="D676" s="44" t="s">
        <v>78</v>
      </c>
      <c r="E676" s="46">
        <v>0</v>
      </c>
      <c r="F676" s="46">
        <v>250</v>
      </c>
    </row>
    <row r="677" spans="1:6" s="116" customFormat="1" ht="14">
      <c r="A677" s="83"/>
      <c r="B677" s="44"/>
      <c r="C677" s="45" t="s">
        <v>79</v>
      </c>
      <c r="D677" s="44" t="s">
        <v>142</v>
      </c>
      <c r="E677" s="46">
        <v>0</v>
      </c>
      <c r="F677" s="46">
        <v>250</v>
      </c>
    </row>
    <row r="678" spans="1:6" s="116" customFormat="1" ht="14">
      <c r="A678" s="83"/>
      <c r="B678" s="40">
        <v>415</v>
      </c>
      <c r="C678" s="45"/>
      <c r="D678" s="40" t="s">
        <v>85</v>
      </c>
      <c r="E678" s="43">
        <v>0</v>
      </c>
      <c r="F678" s="43">
        <f>F679</f>
        <v>300</v>
      </c>
    </row>
    <row r="679" spans="1:6" s="116" customFormat="1" ht="14">
      <c r="A679" s="83"/>
      <c r="B679" s="44"/>
      <c r="C679" s="45" t="s">
        <v>88</v>
      </c>
      <c r="D679" s="44" t="s">
        <v>143</v>
      </c>
      <c r="E679" s="46">
        <v>0</v>
      </c>
      <c r="F679" s="46">
        <v>300</v>
      </c>
    </row>
    <row r="680" spans="1:6" s="116" customFormat="1" ht="14">
      <c r="A680" s="83"/>
      <c r="B680" s="66"/>
      <c r="C680" s="33"/>
      <c r="D680" s="88" t="s">
        <v>149</v>
      </c>
      <c r="E680" s="43">
        <v>0</v>
      </c>
      <c r="F680" s="43">
        <f>F665+F671+F674+F678</f>
        <v>46150</v>
      </c>
    </row>
    <row r="681" spans="1:6" s="116" customFormat="1" ht="14">
      <c r="A681" s="52"/>
      <c r="B681" s="52"/>
      <c r="C681" s="52"/>
      <c r="D681" s="68"/>
      <c r="E681" s="69"/>
    </row>
    <row r="682" spans="1:6" s="116" customFormat="1" thickBot="1">
      <c r="A682" s="52"/>
      <c r="B682" s="52"/>
      <c r="C682" s="52"/>
      <c r="D682" s="68"/>
      <c r="E682" s="69"/>
    </row>
    <row r="683" spans="1:6" s="116" customFormat="1" thickBot="1">
      <c r="A683" s="151"/>
      <c r="B683" s="152"/>
      <c r="C683" s="153"/>
      <c r="D683" s="107" t="s">
        <v>235</v>
      </c>
      <c r="E683" s="101">
        <f>E223+E257+E281+E306+E343+E457+E491+E516+E542+E566+E599+E628+E656+E680</f>
        <v>7054737.7800000003</v>
      </c>
      <c r="F683" s="101">
        <f>F223+F257+F281+F306+F343+F457+F491+F516+F542+F566+F599+F628+F656+F680+F366</f>
        <v>6284638.8599999994</v>
      </c>
    </row>
    <row r="684" spans="1:6" s="116" customFormat="1" ht="14">
      <c r="A684" s="52"/>
      <c r="B684" s="52"/>
      <c r="C684" s="52"/>
      <c r="D684" s="68"/>
      <c r="E684" s="69"/>
    </row>
    <row r="685" spans="1:6" s="116" customFormat="1" ht="14">
      <c r="A685" s="52"/>
      <c r="B685" s="52"/>
      <c r="C685" s="52"/>
      <c r="D685" s="68"/>
      <c r="E685" s="69"/>
    </row>
    <row r="686" spans="1:6" s="116" customFormat="1" ht="14">
      <c r="A686" s="52"/>
      <c r="B686" s="52"/>
      <c r="C686" s="52"/>
      <c r="D686" s="68"/>
      <c r="E686" s="69"/>
    </row>
    <row r="687" spans="1:6" s="116" customFormat="1" ht="14">
      <c r="A687" s="52"/>
      <c r="B687" s="52"/>
      <c r="C687" s="52"/>
      <c r="D687" s="68"/>
      <c r="E687" s="69"/>
    </row>
    <row r="688" spans="1:6" s="116" customFormat="1" ht="14">
      <c r="A688" s="52"/>
      <c r="B688" s="52"/>
      <c r="C688" s="52"/>
      <c r="D688" s="68"/>
      <c r="E688" s="69"/>
    </row>
    <row r="689" spans="1:6" s="116" customFormat="1" ht="14">
      <c r="A689" s="60"/>
      <c r="B689" s="51"/>
      <c r="C689" s="67"/>
      <c r="D689" s="75"/>
      <c r="E689" s="69"/>
      <c r="F689" s="138">
        <v>12</v>
      </c>
    </row>
    <row r="690" spans="1:6" s="116" customFormat="1" ht="14">
      <c r="A690" s="60"/>
      <c r="B690" s="51"/>
      <c r="C690" s="67"/>
      <c r="D690" s="75"/>
      <c r="E690" s="69"/>
    </row>
    <row r="691" spans="1:6" s="116" customFormat="1" ht="14">
      <c r="A691" s="60"/>
      <c r="B691" s="51"/>
      <c r="C691" s="67"/>
      <c r="D691" s="75"/>
      <c r="E691" s="69"/>
    </row>
    <row r="692" spans="1:6" s="116" customFormat="1" ht="15">
      <c r="A692" s="1"/>
      <c r="B692" s="14"/>
      <c r="C692" s="67"/>
      <c r="D692" s="110" t="s">
        <v>187</v>
      </c>
    </row>
    <row r="693" spans="1:6" s="116" customFormat="1" thickBot="1">
      <c r="A693" s="1"/>
      <c r="B693" s="51"/>
      <c r="C693" s="67"/>
      <c r="D693" s="75"/>
    </row>
    <row r="694" spans="1:6" s="116" customFormat="1" ht="14">
      <c r="A694" s="90" t="s">
        <v>139</v>
      </c>
      <c r="B694" s="25" t="s">
        <v>7</v>
      </c>
      <c r="C694" s="26" t="s">
        <v>7</v>
      </c>
      <c r="D694" s="78" t="s">
        <v>10</v>
      </c>
      <c r="E694" s="54" t="s">
        <v>8</v>
      </c>
      <c r="F694" s="54" t="s">
        <v>227</v>
      </c>
    </row>
    <row r="695" spans="1:6" s="116" customFormat="1" thickBot="1">
      <c r="A695" s="91" t="s">
        <v>9</v>
      </c>
      <c r="B695" s="29" t="s">
        <v>9</v>
      </c>
      <c r="C695" s="30" t="s">
        <v>9</v>
      </c>
      <c r="D695" s="89"/>
      <c r="E695" s="57" t="s">
        <v>196</v>
      </c>
      <c r="F695" s="57" t="s">
        <v>196</v>
      </c>
    </row>
    <row r="696" spans="1:6" s="116" customFormat="1" ht="14">
      <c r="A696" s="81"/>
      <c r="B696" s="33"/>
      <c r="C696" s="33"/>
      <c r="D696" s="66"/>
      <c r="E696" s="122"/>
      <c r="F696" s="122"/>
    </row>
    <row r="697" spans="1:6" s="116" customFormat="1" ht="14">
      <c r="A697" s="83"/>
      <c r="B697" s="45"/>
      <c r="C697" s="45"/>
      <c r="D697" s="118" t="s">
        <v>188</v>
      </c>
      <c r="E697" s="85"/>
      <c r="F697" s="85"/>
    </row>
    <row r="698" spans="1:6" s="116" customFormat="1" ht="14">
      <c r="A698" s="98" t="s">
        <v>181</v>
      </c>
      <c r="B698" s="40">
        <v>441</v>
      </c>
      <c r="C698" s="45"/>
      <c r="D698" s="40" t="s">
        <v>189</v>
      </c>
      <c r="E698" s="43">
        <f>E699+E700</f>
        <v>966262.22</v>
      </c>
      <c r="F698" s="43">
        <f>F699+F700</f>
        <v>564361.14</v>
      </c>
    </row>
    <row r="699" spans="1:6" s="116" customFormat="1" ht="14">
      <c r="A699" s="83"/>
      <c r="B699" s="40"/>
      <c r="C699" s="45" t="s">
        <v>123</v>
      </c>
      <c r="D699" s="66" t="s">
        <v>190</v>
      </c>
      <c r="E699" s="46">
        <v>70000</v>
      </c>
      <c r="F699" s="46">
        <v>50000</v>
      </c>
    </row>
    <row r="700" spans="1:6" s="116" customFormat="1" ht="14">
      <c r="A700" s="83"/>
      <c r="B700" s="40"/>
      <c r="C700" s="45" t="s">
        <v>123</v>
      </c>
      <c r="D700" s="66" t="s">
        <v>215</v>
      </c>
      <c r="E700" s="46">
        <v>896262.22</v>
      </c>
      <c r="F700" s="46">
        <v>514361.14</v>
      </c>
    </row>
    <row r="701" spans="1:6" s="116" customFormat="1" ht="14">
      <c r="A701" s="83"/>
      <c r="B701" s="40">
        <v>441</v>
      </c>
      <c r="C701" s="45"/>
      <c r="D701" s="88" t="s">
        <v>128</v>
      </c>
      <c r="E701" s="43">
        <f>E702</f>
        <v>30000</v>
      </c>
      <c r="F701" s="43">
        <f>F702</f>
        <v>40000</v>
      </c>
    </row>
    <row r="702" spans="1:6" s="116" customFormat="1" ht="14">
      <c r="A702" s="83"/>
      <c r="B702" s="40"/>
      <c r="C702" s="45" t="s">
        <v>127</v>
      </c>
      <c r="D702" s="66" t="s">
        <v>128</v>
      </c>
      <c r="E702" s="46">
        <v>30000</v>
      </c>
      <c r="F702" s="46">
        <v>40000</v>
      </c>
    </row>
    <row r="703" spans="1:6" s="116" customFormat="1" ht="14">
      <c r="A703" s="98" t="s">
        <v>140</v>
      </c>
      <c r="B703" s="40">
        <v>441</v>
      </c>
      <c r="C703" s="45"/>
      <c r="D703" s="40" t="s">
        <v>126</v>
      </c>
      <c r="E703" s="43">
        <f>E704</f>
        <v>30000</v>
      </c>
      <c r="F703" s="43">
        <f>F704</f>
        <v>15000</v>
      </c>
    </row>
    <row r="704" spans="1:6" s="116" customFormat="1" ht="14">
      <c r="A704" s="102"/>
      <c r="B704" s="40"/>
      <c r="C704" s="45" t="s">
        <v>125</v>
      </c>
      <c r="D704" s="44" t="s">
        <v>126</v>
      </c>
      <c r="E704" s="46">
        <v>30000</v>
      </c>
      <c r="F704" s="46">
        <v>15000</v>
      </c>
    </row>
    <row r="705" spans="1:6" s="116" customFormat="1" thickBot="1">
      <c r="A705" s="102"/>
      <c r="B705" s="103"/>
      <c r="C705" s="104"/>
      <c r="D705" s="105"/>
      <c r="E705" s="106" t="s">
        <v>1</v>
      </c>
      <c r="F705" s="106"/>
    </row>
    <row r="706" spans="1:6" s="116" customFormat="1" thickBot="1">
      <c r="A706" s="151"/>
      <c r="B706" s="152"/>
      <c r="C706" s="153"/>
      <c r="D706" s="107" t="s">
        <v>191</v>
      </c>
      <c r="E706" s="101">
        <f>E698+E701+E703</f>
        <v>1026262.22</v>
      </c>
      <c r="F706" s="101">
        <f>F698+F701+F703</f>
        <v>619361.14</v>
      </c>
    </row>
    <row r="707" spans="1:6" s="116" customFormat="1" ht="14">
      <c r="A707" s="52"/>
      <c r="B707" s="52"/>
      <c r="C707" s="52"/>
      <c r="D707" s="68"/>
      <c r="E707" s="69"/>
      <c r="F707" s="69"/>
    </row>
    <row r="708" spans="1:6" s="116" customFormat="1" thickBot="1">
      <c r="A708" s="52"/>
      <c r="B708" s="52"/>
      <c r="C708" s="52"/>
      <c r="D708" s="68"/>
      <c r="E708" s="69"/>
      <c r="F708" s="69"/>
    </row>
    <row r="709" spans="1:6" s="116" customFormat="1" thickBot="1">
      <c r="A709" s="151"/>
      <c r="B709" s="152"/>
      <c r="C709" s="152"/>
      <c r="D709" s="108" t="s">
        <v>192</v>
      </c>
      <c r="E709" s="109">
        <f>E683+E706</f>
        <v>8081000</v>
      </c>
      <c r="F709" s="109">
        <f>F683+F706</f>
        <v>6903999.9999999991</v>
      </c>
    </row>
    <row r="710" spans="1:6" s="116" customFormat="1" ht="14">
      <c r="A710" s="52"/>
      <c r="B710" s="52"/>
      <c r="C710" s="52"/>
      <c r="D710" s="68"/>
    </row>
    <row r="711" spans="1:6" s="116" customFormat="1" ht="14">
      <c r="A711" s="52"/>
      <c r="B711" s="52"/>
      <c r="C711" s="52"/>
      <c r="D711" s="68"/>
    </row>
    <row r="712" spans="1:6" s="116" customFormat="1" ht="14">
      <c r="A712" s="52"/>
      <c r="B712" s="52"/>
      <c r="C712" s="52"/>
      <c r="D712" s="68"/>
    </row>
    <row r="713" spans="1:6" s="116" customFormat="1" ht="14">
      <c r="A713" s="52"/>
      <c r="B713" s="52"/>
      <c r="C713" s="52"/>
      <c r="D713" s="68"/>
    </row>
    <row r="714" spans="1:6" s="116" customFormat="1" ht="14">
      <c r="A714" s="52"/>
      <c r="B714" s="52"/>
      <c r="C714" s="52"/>
      <c r="D714" s="68"/>
    </row>
    <row r="715" spans="1:6" s="116" customFormat="1" ht="14">
      <c r="A715" s="52"/>
      <c r="B715" s="52"/>
      <c r="C715" s="52"/>
      <c r="D715" s="68"/>
    </row>
    <row r="716" spans="1:6" s="116" customFormat="1" ht="14">
      <c r="A716" s="1"/>
      <c r="B716" s="51"/>
      <c r="C716" s="51"/>
      <c r="D716" s="75"/>
    </row>
    <row r="717" spans="1:6" s="116" customFormat="1" ht="15">
      <c r="A717" s="113" t="s">
        <v>193</v>
      </c>
      <c r="B717" s="129"/>
      <c r="C717" s="113"/>
      <c r="D717" s="110"/>
    </row>
    <row r="718" spans="1:6" s="116" customFormat="1" ht="15.5">
      <c r="A718" s="73"/>
      <c r="C718" s="73"/>
      <c r="D718" s="110"/>
    </row>
    <row r="719" spans="1:6" s="116" customFormat="1" ht="15.5">
      <c r="A719" s="73"/>
      <c r="C719" s="73"/>
      <c r="D719" s="110" t="s">
        <v>258</v>
      </c>
    </row>
    <row r="720" spans="1:6" s="116" customFormat="1" ht="15.5">
      <c r="A720" s="73"/>
      <c r="C720" s="73"/>
    </row>
    <row r="721" spans="1:5" s="116" customFormat="1" ht="15.5">
      <c r="A721" s="1" t="s">
        <v>259</v>
      </c>
      <c r="B721" s="73"/>
      <c r="C721" s="73"/>
      <c r="D721" s="73"/>
    </row>
    <row r="722" spans="1:5" s="116" customFormat="1" ht="18">
      <c r="A722" s="149"/>
      <c r="B722" s="149"/>
      <c r="C722" s="149"/>
      <c r="D722" s="149"/>
      <c r="E722" s="149"/>
    </row>
    <row r="723" spans="1:5" s="116" customFormat="1" ht="15.5">
      <c r="A723" s="111"/>
      <c r="C723" s="73"/>
      <c r="D723" s="110"/>
    </row>
    <row r="724" spans="1:5" s="116" customFormat="1" ht="15.5">
      <c r="A724" s="111"/>
      <c r="C724" s="73"/>
      <c r="D724" s="110"/>
    </row>
    <row r="725" spans="1:5" s="116" customFormat="1" ht="15.5">
      <c r="A725" s="111"/>
      <c r="C725" s="73"/>
      <c r="D725" s="110"/>
    </row>
    <row r="726" spans="1:5" s="116" customFormat="1" ht="15.5">
      <c r="A726" s="111"/>
      <c r="C726" s="73"/>
      <c r="D726" s="110"/>
    </row>
    <row r="727" spans="1:5" s="116" customFormat="1" ht="15.5">
      <c r="A727" s="1"/>
      <c r="B727" s="73"/>
      <c r="C727" s="73"/>
      <c r="D727" s="110"/>
    </row>
    <row r="728" spans="1:5" s="116" customFormat="1" ht="15.5">
      <c r="A728" s="1"/>
      <c r="B728" s="73"/>
      <c r="C728" s="73"/>
      <c r="D728" s="110"/>
    </row>
    <row r="729" spans="1:5" s="116" customFormat="1" ht="14">
      <c r="A729" s="13"/>
      <c r="B729" s="119"/>
      <c r="C729" s="150" t="s">
        <v>194</v>
      </c>
      <c r="D729" s="150"/>
      <c r="E729" s="119"/>
    </row>
    <row r="730" spans="1:5" s="116" customFormat="1" ht="15">
      <c r="A730" s="1"/>
      <c r="D730" s="110"/>
    </row>
    <row r="731" spans="1:5" s="116" customFormat="1" ht="15.5">
      <c r="A731" s="1"/>
      <c r="B731" s="5"/>
      <c r="C731" s="5"/>
      <c r="D731" s="5"/>
    </row>
    <row r="732" spans="1:5" s="116" customFormat="1" ht="14">
      <c r="A732" s="1"/>
      <c r="B732" s="1"/>
      <c r="C732" s="1"/>
      <c r="D732" s="1"/>
      <c r="E732" s="117"/>
    </row>
    <row r="733" spans="1:5" s="116" customFormat="1" ht="15.5">
      <c r="A733" s="73" t="s">
        <v>195</v>
      </c>
      <c r="C733" s="73"/>
      <c r="D733" s="130" t="s">
        <v>260</v>
      </c>
      <c r="E733" s="131"/>
    </row>
    <row r="734" spans="1:5" s="116" customFormat="1" ht="15.5">
      <c r="A734" s="73" t="s">
        <v>247</v>
      </c>
      <c r="C734" s="73"/>
      <c r="D734" s="1" t="s">
        <v>261</v>
      </c>
      <c r="E734" s="132"/>
    </row>
    <row r="735" spans="1:5" s="116" customFormat="1" ht="15.5">
      <c r="A735" s="1"/>
      <c r="B735" s="51"/>
      <c r="C735" s="67"/>
      <c r="D735" s="73"/>
    </row>
    <row r="736" spans="1:5" s="116" customFormat="1" ht="14">
      <c r="A736" s="1"/>
      <c r="B736" s="14"/>
      <c r="C736" s="24"/>
      <c r="D736" s="14"/>
    </row>
    <row r="737" spans="3:6" s="116" customFormat="1" ht="14">
      <c r="C737" s="119"/>
    </row>
    <row r="738" spans="3:6" s="116" customFormat="1" ht="14">
      <c r="C738" s="119"/>
    </row>
    <row r="739" spans="3:6" s="116" customFormat="1" ht="14">
      <c r="C739" s="119"/>
    </row>
    <row r="740" spans="3:6">
      <c r="C740" s="50"/>
    </row>
    <row r="741" spans="3:6">
      <c r="C741" s="50"/>
    </row>
    <row r="742" spans="3:6">
      <c r="C742" s="50"/>
    </row>
    <row r="743" spans="3:6">
      <c r="C743" s="50"/>
    </row>
    <row r="745" spans="3:6">
      <c r="F745" s="141">
        <v>13</v>
      </c>
    </row>
  </sheetData>
  <mergeCells count="25">
    <mergeCell ref="C11:G11"/>
    <mergeCell ref="A660:D660"/>
    <mergeCell ref="A722:E722"/>
    <mergeCell ref="C729:D729"/>
    <mergeCell ref="A706:C706"/>
    <mergeCell ref="A709:C709"/>
    <mergeCell ref="A683:C683"/>
    <mergeCell ref="A603:D603"/>
    <mergeCell ref="A634:D634"/>
    <mergeCell ref="A405:D405"/>
    <mergeCell ref="A462:E462"/>
    <mergeCell ref="A493:D493"/>
    <mergeCell ref="A577:D577"/>
    <mergeCell ref="A548:D548"/>
    <mergeCell ref="A190:D190"/>
    <mergeCell ref="A228:D228"/>
    <mergeCell ref="A260:D260"/>
    <mergeCell ref="A285:D285"/>
    <mergeCell ref="A521:D521"/>
    <mergeCell ref="A348:D348"/>
    <mergeCell ref="A12:E12"/>
    <mergeCell ref="A13:E13"/>
    <mergeCell ref="A18:B18"/>
    <mergeCell ref="B57:D57"/>
    <mergeCell ref="B111:D11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korisnik</cp:lastModifiedBy>
  <cp:lastPrinted>2020-08-07T07:20:17Z</cp:lastPrinted>
  <dcterms:created xsi:type="dcterms:W3CDTF">2019-11-16T11:13:21Z</dcterms:created>
  <dcterms:modified xsi:type="dcterms:W3CDTF">2020-08-07T07:29:27Z</dcterms:modified>
</cp:coreProperties>
</file>