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4940" windowHeight="9150" activeTab="0"/>
  </bookViews>
  <sheets>
    <sheet name="Rrihodi i rashodi Budže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<sst xmlns="http://schemas.openxmlformats.org/spreadsheetml/2006/main" count="1133" uniqueCount="309">
  <si>
    <t xml:space="preserve">                                                                                        </t>
  </si>
  <si>
    <t xml:space="preserve"> </t>
  </si>
  <si>
    <t xml:space="preserve">                 Član 1.</t>
  </si>
  <si>
    <t>Ekon.</t>
  </si>
  <si>
    <t>O     P      I     S</t>
  </si>
  <si>
    <t>Budžet</t>
  </si>
  <si>
    <t>klas.</t>
  </si>
  <si>
    <t>Porezi</t>
  </si>
  <si>
    <t>Porez na dohodak fizičkih lica</t>
  </si>
  <si>
    <t>711-1</t>
  </si>
  <si>
    <t>711-3-1</t>
  </si>
  <si>
    <t>711-3-2</t>
  </si>
  <si>
    <t>Lokalne administrativne takse</t>
  </si>
  <si>
    <t>Lokalne komunalne takse</t>
  </si>
  <si>
    <t>Naknade</t>
  </si>
  <si>
    <t>714-6</t>
  </si>
  <si>
    <t>714-7</t>
  </si>
  <si>
    <t>Prodaja nepokretnosti</t>
  </si>
  <si>
    <t>721-1</t>
  </si>
  <si>
    <t>UKUPNI PRIMICI:</t>
  </si>
  <si>
    <t xml:space="preserve"> Org.</t>
  </si>
  <si>
    <t>411-1</t>
  </si>
  <si>
    <t>411-2</t>
  </si>
  <si>
    <t>411-3</t>
  </si>
  <si>
    <t>Doprinosi na teret zaposlenog</t>
  </si>
  <si>
    <t>411-4</t>
  </si>
  <si>
    <t>Doprinosi na teret poslodavca</t>
  </si>
  <si>
    <t>411-5</t>
  </si>
  <si>
    <t>413-1</t>
  </si>
  <si>
    <t>413-4</t>
  </si>
  <si>
    <t>413-5</t>
  </si>
  <si>
    <t>414-1</t>
  </si>
  <si>
    <t>414-3</t>
  </si>
  <si>
    <t>Kamate</t>
  </si>
  <si>
    <t>415-1</t>
  </si>
  <si>
    <t>Subvencije</t>
  </si>
  <si>
    <t>Komunalne usluge</t>
  </si>
  <si>
    <t>418-1</t>
  </si>
  <si>
    <t>431-3</t>
  </si>
  <si>
    <t>431-4</t>
  </si>
  <si>
    <t>Kapitalni izdaci</t>
  </si>
  <si>
    <t>441-2</t>
  </si>
  <si>
    <t>441-5</t>
  </si>
  <si>
    <t>461-1</t>
  </si>
  <si>
    <t>Tekuća budžetska rezerva</t>
  </si>
  <si>
    <t>Stalna budžetska rezerva</t>
  </si>
  <si>
    <t>Ostali izdaci</t>
  </si>
  <si>
    <t>I  TEKUĆI  BUDŽET</t>
  </si>
  <si>
    <t>01</t>
  </si>
  <si>
    <t>Transferi</t>
  </si>
  <si>
    <t>Obrazovne ustanove</t>
  </si>
  <si>
    <t>Mjesne zajednice</t>
  </si>
  <si>
    <t>Jednokratne socijalne pomoći</t>
  </si>
  <si>
    <t>S v e g a:</t>
  </si>
  <si>
    <t>Služba Skupštine</t>
  </si>
  <si>
    <t>02</t>
  </si>
  <si>
    <t>Političke partije</t>
  </si>
  <si>
    <t>Služba Glavnog administratora</t>
  </si>
  <si>
    <t>03</t>
  </si>
  <si>
    <t>04</t>
  </si>
  <si>
    <t>Turistička organizacija</t>
  </si>
  <si>
    <t>Lokalni Biznis centar</t>
  </si>
  <si>
    <t>05</t>
  </si>
  <si>
    <t>Nevladine organizacije</t>
  </si>
  <si>
    <t>Opštinsko Udruženje penzionera</t>
  </si>
  <si>
    <t>06</t>
  </si>
  <si>
    <t>07</t>
  </si>
  <si>
    <t>08</t>
  </si>
  <si>
    <t>Komunalna policija</t>
  </si>
  <si>
    <t>09</t>
  </si>
  <si>
    <t>10</t>
  </si>
  <si>
    <t>Služba zaštite</t>
  </si>
  <si>
    <t>12</t>
  </si>
  <si>
    <t>II  KAPITALNI BUDŽET</t>
  </si>
  <si>
    <t>ZAVRŠNE ODREDBE</t>
  </si>
  <si>
    <t>I Tekući budžet</t>
  </si>
  <si>
    <t>II  Kapitalni budžet</t>
  </si>
  <si>
    <t>UKUPNI  IZDACI:</t>
  </si>
  <si>
    <t>Godišnja naknada pri regist.motor.vozila</t>
  </si>
  <si>
    <t xml:space="preserve">Naknada za korišćenje opštinskih puteva </t>
  </si>
  <si>
    <t>Ukupno kapitalni budžet II :</t>
  </si>
  <si>
    <t>UKUPNI IZDACI ( I+II ) :</t>
  </si>
  <si>
    <t xml:space="preserve">               Primici Budžeta po izvorima i vrstama i izdaci po namjenama, utvrdjeni su u sljedećim  iznosima:</t>
  </si>
  <si>
    <t xml:space="preserve">      </t>
  </si>
  <si>
    <t xml:space="preserve">                  Član 2.</t>
  </si>
  <si>
    <t>715-5</t>
  </si>
  <si>
    <t>11</t>
  </si>
  <si>
    <t>422-2</t>
  </si>
  <si>
    <t>Sredstva za tehnološke viškove</t>
  </si>
  <si>
    <t>Otpremnina za tehnološke viškove</t>
  </si>
  <si>
    <t>Sportske organizacije</t>
  </si>
  <si>
    <t>Pozajmice i krediti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</si>
  <si>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</si>
  <si>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Služba  Predsjednika  opštine</t>
  </si>
  <si>
    <t>Služba za unutrašnju reviziju</t>
  </si>
  <si>
    <t>Izdavačka djelatnost</t>
  </si>
  <si>
    <t>Neto zarade</t>
  </si>
  <si>
    <t>Bruto zarade i doprinosi zaposlenih</t>
  </si>
  <si>
    <t xml:space="preserve">Porezi na zarade </t>
  </si>
  <si>
    <t>Opštinski prirez</t>
  </si>
  <si>
    <t>Ostala lična primanja</t>
  </si>
  <si>
    <t>412-6</t>
  </si>
  <si>
    <t>Naknade skupštinskim odbornicima</t>
  </si>
  <si>
    <t>Rashodi za materijal</t>
  </si>
  <si>
    <t xml:space="preserve">Rashodi za gorivo        </t>
  </si>
  <si>
    <t>Rashodi za električnu energiju</t>
  </si>
  <si>
    <t>Rashodi za usluge</t>
  </si>
  <si>
    <t>Službena putovanja</t>
  </si>
  <si>
    <t>414-2</t>
  </si>
  <si>
    <t>Reprezentacije</t>
  </si>
  <si>
    <t>414-4</t>
  </si>
  <si>
    <t>414-9</t>
  </si>
  <si>
    <t>Ostale usluge</t>
  </si>
  <si>
    <t>Rashodi za tekuće održavanje</t>
  </si>
  <si>
    <t>415-3</t>
  </si>
  <si>
    <t>419-6</t>
  </si>
  <si>
    <t>Komunalne naknade</t>
  </si>
  <si>
    <t>419-9</t>
  </si>
  <si>
    <t>Transferi institucijama kulture i sporta</t>
  </si>
  <si>
    <t>Transferi nevladinim organizacijama</t>
  </si>
  <si>
    <t>431-5</t>
  </si>
  <si>
    <t>431-6</t>
  </si>
  <si>
    <t>Transferi za jednokratne socijalne.pomoći.</t>
  </si>
  <si>
    <t>431-8</t>
  </si>
  <si>
    <t>Ostali transferi pojedincima</t>
  </si>
  <si>
    <t>Izdaci za lokalnu infrastrukturu</t>
  </si>
  <si>
    <t>Izdaci za opremu</t>
  </si>
  <si>
    <t>Otplata duga</t>
  </si>
  <si>
    <t>463-0</t>
  </si>
  <si>
    <t>Otplata obaveza iz prethodnog perioda</t>
  </si>
  <si>
    <t>Porez na nepokretnosti</t>
  </si>
  <si>
    <t xml:space="preserve">Porez na promet nepokretnosti </t>
  </si>
  <si>
    <t>711-7-5</t>
  </si>
  <si>
    <t>Prirez porezu na dohodak fizičkih lica</t>
  </si>
  <si>
    <t>713-1-2</t>
  </si>
  <si>
    <t>713-5-1</t>
  </si>
  <si>
    <t>714-1</t>
  </si>
  <si>
    <t>Naknada za koriš. dobara od opšteg interesa</t>
  </si>
  <si>
    <t>714-8-4</t>
  </si>
  <si>
    <t>Ostali prihodi</t>
  </si>
  <si>
    <t>Primici od prodaje imovine</t>
  </si>
  <si>
    <t>715-3-2</t>
  </si>
  <si>
    <t>Prihodi od zakupa poslovnih prostora</t>
  </si>
  <si>
    <t>742-6</t>
  </si>
  <si>
    <t>Takse</t>
  </si>
  <si>
    <t>PRIHODI</t>
  </si>
  <si>
    <t>RASHODI</t>
  </si>
  <si>
    <t xml:space="preserve">Tekuće održavanje opreme </t>
  </si>
  <si>
    <t>Tranferi političkim partijama, strank. i udruže.</t>
  </si>
  <si>
    <t>Lokalni porezi</t>
  </si>
  <si>
    <t>715-3-1</t>
  </si>
  <si>
    <t>Rashodi za gorivo</t>
  </si>
  <si>
    <t>Rashodi za električnu energiju - javna rasvjeta</t>
  </si>
  <si>
    <t>432-6</t>
  </si>
  <si>
    <t>Ostali transferi</t>
  </si>
  <si>
    <t>471-0</t>
  </si>
  <si>
    <t>472-0</t>
  </si>
  <si>
    <t>Tekuće održavanje vozila</t>
  </si>
  <si>
    <t>431-7</t>
  </si>
  <si>
    <t>Lična primanja pripravnika</t>
  </si>
  <si>
    <t>Transferi za socijalnu zaštitu</t>
  </si>
  <si>
    <t>421-2</t>
  </si>
  <si>
    <t>Boračko invalidska zaštita</t>
  </si>
  <si>
    <t>Otplata dugova</t>
  </si>
  <si>
    <t>Transferi za lična primanja pripravnika</t>
  </si>
  <si>
    <t xml:space="preserve">Bankarske usluge </t>
  </si>
  <si>
    <t>Zimsko čišćenje snijega</t>
  </si>
  <si>
    <t>Podsticaj razvoja poljoprivrede</t>
  </si>
  <si>
    <t>431-9</t>
  </si>
  <si>
    <t>Ostali transferi institucijama</t>
  </si>
  <si>
    <t>Komunikacione usluge</t>
  </si>
  <si>
    <t xml:space="preserve">Komunikacione usluge </t>
  </si>
  <si>
    <t>Komunikacione poštanske usluge</t>
  </si>
  <si>
    <t>Komunikacione telefononske usluge</t>
  </si>
  <si>
    <t>Rashodi za održavanje higijene</t>
  </si>
  <si>
    <t>Komunikacione telefonske usluge</t>
  </si>
  <si>
    <t>Tekuće održavanje opreme i vozila</t>
  </si>
  <si>
    <t>Ostale usluge-parcelacija</t>
  </si>
  <si>
    <t>Ustupljeni porezi</t>
  </si>
  <si>
    <t>416-1</t>
  </si>
  <si>
    <t>742-1</t>
  </si>
  <si>
    <t>Prihodi koje OLU ostvaruju vršenjem svoje djelatnosti</t>
  </si>
  <si>
    <t>Naknada za komu.opremanje građevinskog zemljišta</t>
  </si>
  <si>
    <t>Pozajmice i krediti od domaćih finansijskih  institucija</t>
  </si>
  <si>
    <t>Transferi instituci, pojedin. nevlad. i javnom  sektoru</t>
  </si>
  <si>
    <t>Otplata kredita finsijskim institucijama</t>
  </si>
  <si>
    <t xml:space="preserve">Kamate finansijskim institucijama </t>
  </si>
  <si>
    <t>Tekuće održavanje opreme</t>
  </si>
  <si>
    <r>
      <t>Sekretarijat za opštu upravu</t>
    </r>
    <r>
      <rPr>
        <i/>
        <sz val="14"/>
        <rFont val="Monotype Corsiva"/>
        <family val="4"/>
      </rPr>
      <t xml:space="preserve"> </t>
    </r>
  </si>
  <si>
    <t>Transferi od budžeta  Države</t>
  </si>
  <si>
    <t>Transferi od Egalizacionog fonda</t>
  </si>
  <si>
    <t>751-1</t>
  </si>
  <si>
    <t>Administrativni materijal</t>
  </si>
  <si>
    <t>Sekretarijat za finansije</t>
  </si>
  <si>
    <t>Sekretarijat za kulturu, društvene djelatnosti i sport</t>
  </si>
  <si>
    <t>Uprava lokalnih javnih prihoda</t>
  </si>
  <si>
    <t>Direkcija za imovinu i zaštitu prava Opštine</t>
  </si>
  <si>
    <t>Direkcija za izgradnju i investicije</t>
  </si>
  <si>
    <t>13</t>
  </si>
  <si>
    <t xml:space="preserve">Sekretarijat za poljoprivredu, turizam i vodoprivredu </t>
  </si>
  <si>
    <t>14</t>
  </si>
  <si>
    <t>Sekretarijat za ekonomski razvoj i preduzetništvo</t>
  </si>
  <si>
    <t>15</t>
  </si>
  <si>
    <t>Sekretarijat za saobraćaj, putnu infrastrukturu i stambene poslove</t>
  </si>
  <si>
    <t>16</t>
  </si>
  <si>
    <t>Sekretarijat za mjesne zajednice</t>
  </si>
  <si>
    <t>17</t>
  </si>
  <si>
    <t>Služba za protokolarne  poslove</t>
  </si>
  <si>
    <t>18</t>
  </si>
  <si>
    <t>Centar za informacioni sistem</t>
  </si>
  <si>
    <t>19</t>
  </si>
  <si>
    <t>Centar za međunarodnu saradnju i dijasporu</t>
  </si>
  <si>
    <t>20</t>
  </si>
  <si>
    <t>Ukupan tekući budžet  I :</t>
  </si>
  <si>
    <t xml:space="preserve">     Ova odluka stupa na snagu 8 (osmog) dana od dana objavljivanja u "Sl.listu Crne Gore - opštinski propisi".</t>
  </si>
  <si>
    <t xml:space="preserve">   SKUPŠTINA OPŠTINE ROŽAJE</t>
  </si>
  <si>
    <t>Broj:_____</t>
  </si>
  <si>
    <t xml:space="preserve">                                                                 Član 3.</t>
  </si>
  <si>
    <t xml:space="preserve">                     Za izvršenje Budžeta u cjelini odgovoran je Predsjednik opštine Rožaje,  koji istovremeno vrši  </t>
  </si>
  <si>
    <t xml:space="preserve">        nadzor i naredbodavac je za izvršenje Budžeta u skladu sa članom 52.  Zakona o finansiranju lokalne  </t>
  </si>
  <si>
    <t xml:space="preserve">        samouprave.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</si>
  <si>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</si>
  <si>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Član 4.</t>
  </si>
  <si>
    <t xml:space="preserve">                                                                 Član 5.</t>
  </si>
  <si>
    <t xml:space="preserve">        jedinica.</t>
  </si>
  <si>
    <t xml:space="preserve">                     Predsjednik Opštine može vršiti preusmjeravanje sredstava po pojedinim izdacima i potrošačkim</t>
  </si>
  <si>
    <t xml:space="preserve">        jedinicama u visini do 10%  iznosa utvrđenih Odlukom o budžetu, shodno članu 51. Zakona o finansiranju</t>
  </si>
  <si>
    <t xml:space="preserve">        lokane samoupreve. Iznos od 10% iz stava 1 ovog čl. primjenjuje se na ukupno planirane izdatke potrošačke  </t>
  </si>
  <si>
    <t xml:space="preserve">        jedinice čiji se odobreni iznos sredstava smanjuje. Preusmjerena sredstva po pojedinim izdacima i program-</t>
  </si>
  <si>
    <t xml:space="preserve">        ima  raspoređuje se odlukom predsjednika Opštine. Potrošačke jedinice uz odobrenje Predsjednika opštine,  </t>
  </si>
  <si>
    <t xml:space="preserve">        mogu preusmjeriti odobrena sredstva po pojedinim izdacima, u visini do 10% od iznosa sredstava odobrenih  </t>
  </si>
  <si>
    <t xml:space="preserve">        za izdatke čiji se iznos smanjuje.</t>
  </si>
  <si>
    <t xml:space="preserve">        obezbijedjena sredstva ili nijesu obezbijedjena u dovoljnom iznosu u skladu sa čl. 53.  Zakona o finansiranju</t>
  </si>
  <si>
    <t xml:space="preserve">        lokalne samouprave.</t>
  </si>
  <si>
    <t xml:space="preserve">        budžeta, u skladu sa članom 54. Zakona o finansiranju lokalne samouprave.</t>
  </si>
  <si>
    <t xml:space="preserve">              POSEBNI DIO</t>
  </si>
  <si>
    <t xml:space="preserve">          namjenama vrši se u posebnom dijelu koji glasi:</t>
  </si>
  <si>
    <t xml:space="preserve">                    O korišćenju tekuće budžetske rezerve odlučuje predsjednik Opštine. Predsjednik Opštine može </t>
  </si>
  <si>
    <t>Ostali kapitalni izdaci</t>
  </si>
  <si>
    <t>441-9</t>
  </si>
  <si>
    <t>KAPITALNI IZDACI</t>
  </si>
  <si>
    <t xml:space="preserve">                                                         PREDSJEDNIK SKUPŠTINE</t>
  </si>
  <si>
    <t xml:space="preserve">                                                               Husein Kurtagić, prof.</t>
  </si>
  <si>
    <t xml:space="preserve">          OPŠTI  DIO</t>
  </si>
  <si>
    <t>Dan opštine "30. septembar"</t>
  </si>
  <si>
    <t>Usluge revizije</t>
  </si>
  <si>
    <t>JU. Centar za kulturu</t>
  </si>
  <si>
    <t>DF. Zlatna pahulja</t>
  </si>
  <si>
    <t>JU. Zavičajni muzej "Ganića kula"</t>
  </si>
  <si>
    <t>JS. Radio Rožaje</t>
  </si>
  <si>
    <t>Podsticaj razvoja u privredi</t>
  </si>
  <si>
    <t>Izdaci za lokalnu infrastrukturu i projektnu dokumentaciju</t>
  </si>
  <si>
    <t>Izrada projektne dokumentacije</t>
  </si>
  <si>
    <t>za stalnu rezervu budžeta</t>
  </si>
  <si>
    <t>za tekuće izdatke</t>
  </si>
  <si>
    <t xml:space="preserve">           Statuta opštine Rožaje ( Sl. list CG - opštinski propisi br. 9/11 ) Skupština  opštine  Rožaje  na  sjednici  </t>
  </si>
  <si>
    <t xml:space="preserve">           o finansiranju lokalne samouprave (Sl. list RCG br. 42/03, 44/03 i Sl. list CG br. 5/08 i br. 74/10) i čl. 42 </t>
  </si>
  <si>
    <t xml:space="preserve">                      Na osnovu čl. 33 Zakona o budžetu i fiskalnoj odgovornosti ( Sl. list CG br.20/14 ) čl. 42 Zakona </t>
  </si>
  <si>
    <t xml:space="preserve">                                                                Član 8.</t>
  </si>
  <si>
    <t xml:space="preserve">                                                                Član 6.</t>
  </si>
  <si>
    <t xml:space="preserve">                                                               Član 9.</t>
  </si>
  <si>
    <t xml:space="preserve">                                           Član 10.</t>
  </si>
  <si>
    <t>Islamska vjerske zajednice</t>
  </si>
  <si>
    <t>Pravoslavna vjerske zajednice</t>
  </si>
  <si>
    <t>Zakup kancelarija za BS.</t>
  </si>
  <si>
    <t>Sekretarijat za planiranje, uređenje prostora i zaštitu životne sredine</t>
  </si>
  <si>
    <t xml:space="preserve">         rezerve.</t>
  </si>
  <si>
    <t xml:space="preserve">                  Za zakonito korišćenje sredstava koja se raspoređuju Budžetom, odgovorne su starješine potrošačkih</t>
  </si>
  <si>
    <t xml:space="preserve">                  Sredstva tekuće budžetske rezerve biće rasporedjena za podmirenje rashoda, za koje u budžetu nijesu</t>
  </si>
  <si>
    <t xml:space="preserve">                             </t>
  </si>
  <si>
    <t xml:space="preserve">za tekuću rezervu budžeta                                                           </t>
  </si>
  <si>
    <t xml:space="preserve">  </t>
  </si>
  <si>
    <t>Transferi za informativna glasila</t>
  </si>
  <si>
    <t>DOO.Sportski centar "B.Brdo"</t>
  </si>
  <si>
    <t>Tranferi  DOO. Komunalno</t>
  </si>
  <si>
    <t>Tranferi  DOO. Vodovod i kanalizacija</t>
  </si>
  <si>
    <t>JU "Narodna biblioteka" Rožaje</t>
  </si>
  <si>
    <t>Podsticaj razvoja u poljoprivredi i privredi</t>
  </si>
  <si>
    <t>KUD Vrelo Ibra</t>
  </si>
  <si>
    <t>Transferi DOO Komunalno i DOO Vodovod i kanalizacija</t>
  </si>
  <si>
    <t>Humanitarne organizacije</t>
  </si>
  <si>
    <t xml:space="preserve">               Član 7.</t>
  </si>
  <si>
    <r>
      <t xml:space="preserve">           održanoj  dana  __________2015. godine   </t>
    </r>
    <r>
      <rPr>
        <b/>
        <sz val="12"/>
        <rFont val="Times New Roman"/>
        <family val="1"/>
      </rPr>
      <t>d o n i j e l a    j e</t>
    </r>
  </si>
  <si>
    <t>NACRT</t>
  </si>
  <si>
    <t>ODLUKE O BUDŽETU OPŠTINE ROŽAJE ZA 2016. GODINU</t>
  </si>
  <si>
    <t xml:space="preserve">               Predlogom Odluke o budžetu opštine Rožaje za 2016. god. (u daljem tekstu: Budžet) utvrđuju  </t>
  </si>
  <si>
    <t>Transferi i dotacije</t>
  </si>
  <si>
    <t>Uslovne dotacije</t>
  </si>
  <si>
    <t>Pozajmice i krediti od drugih nivoa vlasti - IRF</t>
  </si>
  <si>
    <t>751-2</t>
  </si>
  <si>
    <t>Troškovi za rad komisije za žalbe</t>
  </si>
  <si>
    <t>Jednokratne pomoći za studente i učenike</t>
  </si>
  <si>
    <t>Vrhunski sportisti</t>
  </si>
  <si>
    <t>Stipendije za studente</t>
  </si>
  <si>
    <t>Otpremnina za tehnološke viškove (OLU, JU i preduzeća)</t>
  </si>
  <si>
    <t>DOO Ski centar "Hajla"</t>
  </si>
  <si>
    <t>Dnevni centar</t>
  </si>
  <si>
    <t>Put MZ.Balotiće - II faza</t>
  </si>
  <si>
    <t>Put MZ.Radetina - II faza</t>
  </si>
  <si>
    <t>Put Šušteri - I faza</t>
  </si>
  <si>
    <t>Komunalna infrastruktura</t>
  </si>
  <si>
    <t>Otplata kredita finansijskim institucijama</t>
  </si>
  <si>
    <t>za  2016. god.</t>
  </si>
  <si>
    <t>Rožaje, __________2015. god.</t>
  </si>
  <si>
    <t xml:space="preserve">               se primici i izdaci u iznosu od  7.050.000,00 eura.</t>
  </si>
  <si>
    <t>Primici u iznosu od  7.050.000,00 €  rasporedjuju se na:</t>
  </si>
  <si>
    <t xml:space="preserve">                     Od ukupno ostvarenih prihoda budžeta za 2016. godinu izdvaja se najviše 2,0 % za stalnu rezervu</t>
  </si>
  <si>
    <t xml:space="preserve">         ovlastiti Sekretara  Sekretarijata  za  finansije,  da odlučuje o korišćenju sredstava tekuće budžetske</t>
  </si>
  <si>
    <t xml:space="preserve">                       Raspored sredstava Budžeta, u iznosu od  7.050.000,00 eura, po nosiocima, korisnicima  i bližim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</si>
</sst>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[$-241A]d\.\ mmmm\ yyyy"/>
    <numFmt numFmtId="173" formatCode="#,##0_ ;[Red]\-#,##0\ "/>
  </numFmts>
  <fonts count="59">
    <font>
      <sz val="10"/>
      <name val="Arial"/>
      <family val="0"/>
    </font>
    <font>
      <sz val="10"/>
      <name val="Times New Roman"/>
      <family val="1"/>
    </font>
    <font>
      <sz val="10"/>
      <name val="France YU"/>
      <family val="2"/>
    </font>
    <font>
      <sz val="12"/>
      <name val="Times New Roman"/>
      <family val="1"/>
    </font>
    <font>
      <sz val="12"/>
      <name val="France YU"/>
      <family val="2"/>
    </font>
    <font>
      <sz val="14"/>
      <name val="Times New Roman"/>
      <family val="1"/>
    </font>
    <font>
      <b/>
      <i/>
      <sz val="14"/>
      <name val="Monotype Corsiva"/>
      <family val="4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4"/>
      <name val="Monotype Corsiva"/>
      <family val="4"/>
    </font>
    <font>
      <sz val="8"/>
      <name val="Arial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Monotype Corsiva"/>
      <family val="4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7" fillId="0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" fontId="13" fillId="0" borderId="13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" fontId="7" fillId="0" borderId="11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7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28" xfId="0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29" xfId="0" applyFont="1" applyFill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4" fontId="10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" fillId="0" borderId="0" xfId="0" applyNumberFormat="1" applyFont="1" applyAlignment="1">
      <alignment/>
    </xf>
    <xf numFmtId="0" fontId="40" fillId="0" borderId="1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1" fillId="34" borderId="11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4" fontId="14" fillId="0" borderId="0" xfId="0" applyNumberFormat="1" applyFont="1" applyFill="1" applyAlignment="1" quotePrefix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9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2"/>
  <sheetViews>
    <sheetView tabSelected="1" zoomScalePageLayoutView="0" workbookViewId="0" topLeftCell="A938">
      <selection activeCell="A868" sqref="A868:IV868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8.8515625" style="0" customWidth="1"/>
    <col min="4" max="4" width="13.421875" style="60" customWidth="1"/>
    <col min="5" max="5" width="44.7109375" style="0" customWidth="1"/>
    <col min="6" max="6" width="22.421875" style="0" customWidth="1"/>
    <col min="7" max="7" width="10.7109375" style="0" customWidth="1"/>
    <col min="9" max="9" width="12.7109375" style="0" customWidth="1"/>
  </cols>
  <sheetData>
    <row r="1" spans="2:5" ht="13.5" customHeight="1">
      <c r="B1" s="1"/>
      <c r="C1" s="2"/>
      <c r="D1" s="61"/>
      <c r="E1" s="3"/>
    </row>
    <row r="2" spans="2:5" ht="13.5" customHeight="1">
      <c r="B2" s="1"/>
      <c r="C2" s="2"/>
      <c r="D2" s="61"/>
      <c r="E2" s="3"/>
    </row>
    <row r="3" spans="2:5" ht="13.5" customHeight="1">
      <c r="B3" s="1"/>
      <c r="C3" s="2"/>
      <c r="D3" s="61"/>
      <c r="E3" s="3"/>
    </row>
    <row r="4" spans="2:5" ht="13.5" customHeight="1">
      <c r="B4" s="1"/>
      <c r="C4" s="2"/>
      <c r="D4" s="61"/>
      <c r="E4" s="3"/>
    </row>
    <row r="5" spans="1:6" ht="13.5" customHeight="1">
      <c r="A5" s="4" t="s">
        <v>257</v>
      </c>
      <c r="B5" s="109"/>
      <c r="C5" s="133"/>
      <c r="D5" s="8"/>
      <c r="E5" s="5"/>
      <c r="F5" s="133"/>
    </row>
    <row r="6" spans="1:6" ht="13.5" customHeight="1">
      <c r="A6" s="4" t="s">
        <v>256</v>
      </c>
      <c r="B6" s="109"/>
      <c r="C6" s="133"/>
      <c r="D6" s="8"/>
      <c r="E6" s="5"/>
      <c r="F6" s="133"/>
    </row>
    <row r="7" spans="1:6" ht="13.5" customHeight="1">
      <c r="A7" s="4" t="s">
        <v>255</v>
      </c>
      <c r="B7" s="109"/>
      <c r="C7" s="133"/>
      <c r="D7" s="8"/>
      <c r="E7" s="5"/>
      <c r="F7" s="133"/>
    </row>
    <row r="8" spans="1:6" ht="13.5" customHeight="1">
      <c r="A8" s="4" t="s">
        <v>282</v>
      </c>
      <c r="B8" s="109"/>
      <c r="C8" s="133"/>
      <c r="D8" s="8"/>
      <c r="E8" s="5"/>
      <c r="F8" s="133"/>
    </row>
    <row r="9" spans="1:6" ht="13.5" customHeight="1">
      <c r="A9" s="133"/>
      <c r="B9" s="109"/>
      <c r="C9" s="5"/>
      <c r="D9" s="8"/>
      <c r="E9" s="5" t="s">
        <v>0</v>
      </c>
      <c r="F9" s="133"/>
    </row>
    <row r="10" spans="2:5" ht="13.5" customHeight="1">
      <c r="B10" s="1"/>
      <c r="C10" s="2"/>
      <c r="D10" s="62"/>
      <c r="E10" s="7"/>
    </row>
    <row r="11" spans="2:5" ht="13.5" customHeight="1">
      <c r="B11" s="1"/>
      <c r="C11" s="2"/>
      <c r="D11" s="62"/>
      <c r="E11" s="7"/>
    </row>
    <row r="12" spans="2:5" ht="13.5" customHeight="1">
      <c r="B12" s="1"/>
      <c r="C12" s="2"/>
      <c r="D12" s="62"/>
      <c r="E12" s="7"/>
    </row>
    <row r="13" spans="2:5" ht="13.5" customHeight="1">
      <c r="B13" s="1"/>
      <c r="C13" s="2"/>
      <c r="D13" s="62"/>
      <c r="E13" s="7"/>
    </row>
    <row r="14" spans="1:6" ht="16.5" customHeight="1">
      <c r="A14" s="156" t="s">
        <v>283</v>
      </c>
      <c r="B14" s="157"/>
      <c r="C14" s="157"/>
      <c r="D14" s="157"/>
      <c r="E14" s="157"/>
      <c r="F14" s="157"/>
    </row>
    <row r="15" spans="1:6" ht="16.5" customHeight="1">
      <c r="A15" s="158" t="s">
        <v>284</v>
      </c>
      <c r="B15" s="157"/>
      <c r="C15" s="157"/>
      <c r="D15" s="157"/>
      <c r="E15" s="157"/>
      <c r="F15" s="157"/>
    </row>
    <row r="16" spans="1:6" ht="13.5" customHeight="1">
      <c r="A16" s="124"/>
      <c r="B16" s="125"/>
      <c r="C16" s="124"/>
      <c r="D16" s="123"/>
      <c r="E16" s="124"/>
      <c r="F16" s="124"/>
    </row>
    <row r="17" spans="1:6" ht="13.5" customHeight="1">
      <c r="A17" s="43"/>
      <c r="B17" s="41"/>
      <c r="C17" s="42"/>
      <c r="D17" s="63"/>
      <c r="E17" s="42"/>
      <c r="F17" s="43"/>
    </row>
    <row r="18" spans="1:6" ht="13.5" customHeight="1">
      <c r="A18" s="43"/>
      <c r="B18" s="41"/>
      <c r="C18" s="42"/>
      <c r="D18" s="63"/>
      <c r="E18" s="42"/>
      <c r="F18" s="43"/>
    </row>
    <row r="19" spans="2:5" ht="13.5" customHeight="1">
      <c r="B19" s="1"/>
      <c r="C19" s="6"/>
      <c r="D19" s="8"/>
      <c r="E19" s="5"/>
    </row>
    <row r="20" spans="1:6" ht="13.5" customHeight="1">
      <c r="A20" s="30"/>
      <c r="B20" s="6"/>
      <c r="C20" s="6"/>
      <c r="D20" s="8"/>
      <c r="E20" s="5" t="s">
        <v>1</v>
      </c>
      <c r="F20" s="30"/>
    </row>
    <row r="21" spans="1:6" ht="13.5" customHeight="1">
      <c r="A21" s="159" t="s">
        <v>243</v>
      </c>
      <c r="B21" s="159"/>
      <c r="C21" s="159"/>
      <c r="D21" s="8"/>
      <c r="E21" s="5"/>
      <c r="F21" s="30"/>
    </row>
    <row r="22" spans="1:6" ht="13.5" customHeight="1">
      <c r="A22" s="137"/>
      <c r="B22" s="137"/>
      <c r="C22" s="137"/>
      <c r="D22" s="8"/>
      <c r="E22" s="5"/>
      <c r="F22" s="30"/>
    </row>
    <row r="23" spans="1:6" ht="13.5" customHeight="1">
      <c r="A23" s="30"/>
      <c r="B23" s="6"/>
      <c r="C23" s="6"/>
      <c r="D23" s="8"/>
      <c r="E23" s="5"/>
      <c r="F23" s="30"/>
    </row>
    <row r="24" spans="1:6" ht="13.5" customHeight="1">
      <c r="A24" s="30"/>
      <c r="B24" s="138"/>
      <c r="C24" s="138"/>
      <c r="D24" s="8"/>
      <c r="E24" s="139" t="s">
        <v>2</v>
      </c>
      <c r="F24" s="30"/>
    </row>
    <row r="25" spans="1:6" ht="13.5" customHeight="1">
      <c r="A25" s="30"/>
      <c r="B25" s="6"/>
      <c r="C25" s="6"/>
      <c r="D25" s="8"/>
      <c r="E25" s="5"/>
      <c r="F25" s="30"/>
    </row>
    <row r="26" spans="1:6" ht="13.5" customHeight="1">
      <c r="A26" s="4" t="s">
        <v>285</v>
      </c>
      <c r="B26" s="6"/>
      <c r="C26" s="3"/>
      <c r="D26" s="8"/>
      <c r="E26" s="5"/>
      <c r="F26" s="30"/>
    </row>
    <row r="27" spans="1:6" ht="13.5" customHeight="1">
      <c r="A27" s="4" t="s">
        <v>304</v>
      </c>
      <c r="B27" s="6"/>
      <c r="C27" s="3"/>
      <c r="D27" s="8"/>
      <c r="E27" s="5"/>
      <c r="F27" s="30"/>
    </row>
    <row r="28" spans="1:6" ht="13.5" customHeight="1">
      <c r="A28" s="30"/>
      <c r="B28" s="6"/>
      <c r="C28" s="6"/>
      <c r="D28" s="8"/>
      <c r="E28" s="5"/>
      <c r="F28" s="30"/>
    </row>
    <row r="29" spans="1:6" ht="13.5" customHeight="1">
      <c r="A29" s="30"/>
      <c r="B29" s="6"/>
      <c r="C29" s="6"/>
      <c r="D29" s="8"/>
      <c r="E29" s="5"/>
      <c r="F29" s="30"/>
    </row>
    <row r="30" spans="1:6" ht="13.5" customHeight="1">
      <c r="A30" s="30"/>
      <c r="B30" s="6"/>
      <c r="C30" s="6"/>
      <c r="D30" s="8"/>
      <c r="E30" s="5"/>
      <c r="F30" s="30"/>
    </row>
    <row r="31" spans="1:6" ht="13.5" customHeight="1">
      <c r="A31" s="30"/>
      <c r="B31" s="6"/>
      <c r="C31" s="160" t="s">
        <v>305</v>
      </c>
      <c r="D31" s="160"/>
      <c r="E31" s="160"/>
      <c r="F31" s="30"/>
    </row>
    <row r="32" spans="1:6" ht="13.5" customHeight="1">
      <c r="A32" s="30"/>
      <c r="B32" s="6"/>
      <c r="C32" s="6"/>
      <c r="D32" s="8"/>
      <c r="E32" s="5"/>
      <c r="F32" s="30"/>
    </row>
    <row r="33" spans="1:6" ht="13.5" customHeight="1">
      <c r="A33" s="30"/>
      <c r="B33" s="6"/>
      <c r="C33" s="6"/>
      <c r="D33" s="8"/>
      <c r="E33" s="5"/>
      <c r="F33" s="30"/>
    </row>
    <row r="34" spans="1:6" ht="13.5" customHeight="1">
      <c r="A34" s="30"/>
      <c r="B34" s="6"/>
      <c r="C34" s="141" t="s">
        <v>75</v>
      </c>
      <c r="D34" s="8"/>
      <c r="E34" s="154">
        <v>4811739.45</v>
      </c>
      <c r="F34" s="176"/>
    </row>
    <row r="35" spans="1:6" ht="13.5" customHeight="1">
      <c r="A35" s="30"/>
      <c r="B35" s="6"/>
      <c r="C35" s="141"/>
      <c r="D35" s="8"/>
      <c r="E35" s="143"/>
      <c r="F35" s="30"/>
    </row>
    <row r="36" spans="1:6" ht="13.5" customHeight="1">
      <c r="A36" s="30"/>
      <c r="B36" s="144" t="s">
        <v>269</v>
      </c>
      <c r="C36" s="5" t="s">
        <v>254</v>
      </c>
      <c r="D36" s="140"/>
      <c r="E36" s="155">
        <f>E34-E38-E40</f>
        <v>4741739.45</v>
      </c>
      <c r="F36" s="142"/>
    </row>
    <row r="37" spans="1:6" ht="13.5" customHeight="1">
      <c r="A37" s="30"/>
      <c r="B37" s="6"/>
      <c r="C37" s="5"/>
      <c r="D37" s="8"/>
      <c r="E37" s="143"/>
      <c r="F37" s="30"/>
    </row>
    <row r="38" spans="1:6" ht="13.5" customHeight="1">
      <c r="A38" s="30"/>
      <c r="B38" s="145" t="s">
        <v>1</v>
      </c>
      <c r="C38" s="5" t="s">
        <v>270</v>
      </c>
      <c r="D38" s="8"/>
      <c r="E38" s="143">
        <v>50000</v>
      </c>
      <c r="F38" s="142"/>
    </row>
    <row r="39" spans="1:6" ht="13.5" customHeight="1">
      <c r="A39" s="30"/>
      <c r="B39" s="6"/>
      <c r="C39" s="5"/>
      <c r="D39" s="8"/>
      <c r="E39" s="143"/>
      <c r="F39" s="30"/>
    </row>
    <row r="40" spans="1:6" ht="13.5" customHeight="1">
      <c r="A40" s="30"/>
      <c r="B40" s="146"/>
      <c r="C40" s="5" t="s">
        <v>253</v>
      </c>
      <c r="D40" s="8"/>
      <c r="E40" s="143">
        <v>20000</v>
      </c>
      <c r="F40" s="142"/>
    </row>
    <row r="41" spans="1:6" ht="13.5" customHeight="1">
      <c r="A41" s="30"/>
      <c r="B41" s="6"/>
      <c r="C41" s="6"/>
      <c r="D41" s="8"/>
      <c r="E41" s="143"/>
      <c r="F41" s="30"/>
    </row>
    <row r="42" spans="1:6" ht="13.5" customHeight="1">
      <c r="A42" s="30"/>
      <c r="B42" s="6"/>
      <c r="C42" s="30"/>
      <c r="D42" s="8"/>
      <c r="E42" s="147"/>
      <c r="F42" s="30"/>
    </row>
    <row r="43" spans="1:6" ht="13.5" customHeight="1">
      <c r="A43" s="30"/>
      <c r="B43" s="6"/>
      <c r="C43" s="141" t="s">
        <v>76</v>
      </c>
      <c r="D43" s="8"/>
      <c r="E43" s="154">
        <v>2238260.55</v>
      </c>
      <c r="F43" s="142"/>
    </row>
    <row r="44" spans="1:6" ht="13.5" customHeight="1">
      <c r="A44" s="30"/>
      <c r="B44" s="6"/>
      <c r="C44" s="6"/>
      <c r="D44" s="8"/>
      <c r="E44" s="148"/>
      <c r="F44" s="30"/>
    </row>
    <row r="45" spans="1:6" ht="13.5" customHeight="1">
      <c r="A45" s="30"/>
      <c r="B45" s="6"/>
      <c r="C45" s="6"/>
      <c r="D45" s="8"/>
      <c r="E45" s="148"/>
      <c r="F45" s="30"/>
    </row>
    <row r="46" spans="1:6" ht="13.5" customHeight="1">
      <c r="A46" s="30"/>
      <c r="B46" s="6"/>
      <c r="C46" s="6"/>
      <c r="D46" s="8"/>
      <c r="E46" s="8"/>
      <c r="F46" s="30"/>
    </row>
    <row r="47" spans="1:6" ht="13.5" customHeight="1">
      <c r="A47" s="30"/>
      <c r="B47" s="6"/>
      <c r="C47" s="6"/>
      <c r="D47" s="8"/>
      <c r="E47" s="139" t="s">
        <v>84</v>
      </c>
      <c r="F47" s="30"/>
    </row>
    <row r="48" spans="1:6" ht="13.5" customHeight="1">
      <c r="A48" s="30"/>
      <c r="B48" s="6"/>
      <c r="C48" s="6"/>
      <c r="D48" s="8"/>
      <c r="E48" s="5"/>
      <c r="F48" s="30"/>
    </row>
    <row r="49" spans="1:6" ht="13.5" customHeight="1">
      <c r="A49" s="4" t="s">
        <v>82</v>
      </c>
      <c r="B49" s="6"/>
      <c r="C49" s="3"/>
      <c r="D49" s="8"/>
      <c r="E49" s="5"/>
      <c r="F49" s="30"/>
    </row>
    <row r="50" spans="1:6" ht="13.5" customHeight="1">
      <c r="A50" s="4" t="s">
        <v>83</v>
      </c>
      <c r="B50" s="6"/>
      <c r="C50" s="3"/>
      <c r="D50" s="8"/>
      <c r="E50" s="5"/>
      <c r="F50" s="30"/>
    </row>
    <row r="51" spans="1:6" ht="13.5" customHeight="1">
      <c r="A51" s="30"/>
      <c r="B51" s="6"/>
      <c r="C51" s="6"/>
      <c r="D51" s="8"/>
      <c r="E51" s="5"/>
      <c r="F51" s="30"/>
    </row>
    <row r="52" spans="1:6" ht="13.5" customHeight="1">
      <c r="A52" s="30"/>
      <c r="B52" s="6"/>
      <c r="C52" s="6"/>
      <c r="D52" s="8"/>
      <c r="E52" s="5"/>
      <c r="F52" s="30"/>
    </row>
    <row r="53" spans="1:6" ht="13.5" customHeight="1">
      <c r="A53" s="30"/>
      <c r="B53" s="6"/>
      <c r="C53" s="6"/>
      <c r="D53" s="8"/>
      <c r="E53" s="5"/>
      <c r="F53" s="30"/>
    </row>
    <row r="54" spans="1:6" ht="13.5" customHeight="1">
      <c r="A54" s="30"/>
      <c r="B54" s="6"/>
      <c r="C54" s="6"/>
      <c r="D54" s="8"/>
      <c r="E54" s="5"/>
      <c r="F54" s="30"/>
    </row>
    <row r="55" spans="1:6" ht="13.5" customHeight="1">
      <c r="A55" s="30"/>
      <c r="B55" s="6"/>
      <c r="C55" s="6"/>
      <c r="D55" s="8"/>
      <c r="E55" s="5"/>
      <c r="F55" s="30"/>
    </row>
    <row r="56" spans="1:6" ht="13.5" customHeight="1">
      <c r="A56" s="30"/>
      <c r="B56" s="6"/>
      <c r="C56" s="6"/>
      <c r="D56" s="8"/>
      <c r="E56" s="5"/>
      <c r="F56" s="30"/>
    </row>
    <row r="57" spans="1:6" ht="13.5" customHeight="1">
      <c r="A57" s="30"/>
      <c r="B57" s="6"/>
      <c r="C57" s="6"/>
      <c r="D57" s="8"/>
      <c r="E57" s="5"/>
      <c r="F57" s="30"/>
    </row>
    <row r="58" spans="1:6" ht="13.5" customHeight="1">
      <c r="A58" s="30"/>
      <c r="B58" s="6"/>
      <c r="C58" s="6"/>
      <c r="D58" s="8"/>
      <c r="E58" s="5"/>
      <c r="F58" s="30"/>
    </row>
    <row r="59" spans="1:6" ht="13.5" customHeight="1">
      <c r="A59" s="30"/>
      <c r="B59" s="6"/>
      <c r="C59" s="6"/>
      <c r="D59" s="8"/>
      <c r="E59" s="5"/>
      <c r="F59" s="30"/>
    </row>
    <row r="60" spans="1:6" ht="13.5" customHeight="1">
      <c r="A60" s="30"/>
      <c r="B60" s="6"/>
      <c r="C60" s="6"/>
      <c r="D60" s="8"/>
      <c r="E60" s="5"/>
      <c r="F60" s="30"/>
    </row>
    <row r="61" spans="1:6" ht="13.5" customHeight="1">
      <c r="A61" s="30"/>
      <c r="B61" s="6"/>
      <c r="C61" s="30"/>
      <c r="D61" s="149"/>
      <c r="E61" s="30"/>
      <c r="F61" s="30"/>
    </row>
    <row r="62" spans="1:6" ht="13.5" customHeight="1">
      <c r="A62" s="30"/>
      <c r="B62" s="6"/>
      <c r="C62" s="6"/>
      <c r="D62" s="150"/>
      <c r="E62" s="6"/>
      <c r="F62" s="30"/>
    </row>
    <row r="63" spans="1:6" ht="13.5" customHeight="1">
      <c r="A63" s="30"/>
      <c r="B63" s="6"/>
      <c r="C63" s="6"/>
      <c r="D63" s="150"/>
      <c r="E63" s="6"/>
      <c r="F63" s="30"/>
    </row>
    <row r="64" spans="1:6" ht="13.5" customHeight="1">
      <c r="A64" s="30"/>
      <c r="B64" s="30"/>
      <c r="C64" s="164" t="s">
        <v>145</v>
      </c>
      <c r="D64" s="164"/>
      <c r="E64" s="164"/>
      <c r="F64" s="30"/>
    </row>
    <row r="65" spans="1:6" ht="12.75" customHeight="1" thickBot="1">
      <c r="A65" s="30"/>
      <c r="B65" s="30"/>
      <c r="C65" s="6"/>
      <c r="D65" s="150"/>
      <c r="E65" s="6"/>
      <c r="F65" s="30"/>
    </row>
    <row r="66" spans="1:6" ht="13.5" customHeight="1">
      <c r="A66" s="30"/>
      <c r="B66" s="30"/>
      <c r="C66" s="77" t="s">
        <v>3</v>
      </c>
      <c r="D66" s="78" t="s">
        <v>3</v>
      </c>
      <c r="E66" s="79"/>
      <c r="F66" s="151" t="s">
        <v>5</v>
      </c>
    </row>
    <row r="67" spans="1:6" ht="13.5" customHeight="1" thickBot="1">
      <c r="A67" s="30"/>
      <c r="B67" s="30"/>
      <c r="C67" s="80" t="s">
        <v>6</v>
      </c>
      <c r="D67" s="81" t="s">
        <v>6</v>
      </c>
      <c r="E67" s="152" t="s">
        <v>4</v>
      </c>
      <c r="F67" s="153" t="s">
        <v>302</v>
      </c>
    </row>
    <row r="68" spans="3:6" ht="13.5" customHeight="1">
      <c r="C68" s="9"/>
      <c r="D68" s="9"/>
      <c r="E68" s="82"/>
      <c r="F68" s="10"/>
    </row>
    <row r="69" spans="3:6" ht="13.5" customHeight="1">
      <c r="C69" s="9"/>
      <c r="D69" s="9"/>
      <c r="E69" s="83"/>
      <c r="F69" s="84"/>
    </row>
    <row r="70" spans="3:6" ht="16.5" customHeight="1">
      <c r="C70" s="59">
        <v>711</v>
      </c>
      <c r="D70" s="9"/>
      <c r="E70" s="131" t="s">
        <v>7</v>
      </c>
      <c r="F70" s="56">
        <f>SUM(F71+F74)</f>
        <v>600000</v>
      </c>
    </row>
    <row r="71" spans="3:9" ht="16.5" customHeight="1">
      <c r="C71" s="13"/>
      <c r="D71" s="64"/>
      <c r="E71" s="14" t="s">
        <v>178</v>
      </c>
      <c r="F71" s="15">
        <f>SUM(F72+F73)</f>
        <v>280000</v>
      </c>
      <c r="I71" s="177"/>
    </row>
    <row r="72" spans="3:9" ht="13.5" customHeight="1">
      <c r="C72" s="16"/>
      <c r="D72" s="17" t="s">
        <v>9</v>
      </c>
      <c r="E72" s="16" t="s">
        <v>8</v>
      </c>
      <c r="F72" s="18">
        <v>230000</v>
      </c>
      <c r="I72" s="177"/>
    </row>
    <row r="73" spans="3:9" ht="13.5" customHeight="1">
      <c r="C73" s="16"/>
      <c r="D73" s="17" t="s">
        <v>11</v>
      </c>
      <c r="E73" s="16" t="s">
        <v>131</v>
      </c>
      <c r="F73" s="18">
        <v>50000</v>
      </c>
      <c r="I73" s="177"/>
    </row>
    <row r="74" spans="3:9" ht="16.5" customHeight="1">
      <c r="C74" s="16"/>
      <c r="D74" s="17"/>
      <c r="E74" s="14" t="s">
        <v>149</v>
      </c>
      <c r="F74" s="15">
        <f>F75+F76</f>
        <v>320000</v>
      </c>
      <c r="I74" s="177"/>
    </row>
    <row r="75" spans="3:9" ht="13.5" customHeight="1">
      <c r="C75" s="13"/>
      <c r="D75" s="17" t="s">
        <v>10</v>
      </c>
      <c r="E75" s="16" t="s">
        <v>130</v>
      </c>
      <c r="F75" s="18">
        <v>70000</v>
      </c>
      <c r="I75" s="177"/>
    </row>
    <row r="76" spans="3:9" ht="13.5" customHeight="1">
      <c r="C76" s="16"/>
      <c r="D76" s="17" t="s">
        <v>132</v>
      </c>
      <c r="E76" s="16" t="s">
        <v>133</v>
      </c>
      <c r="F76" s="18">
        <v>250000</v>
      </c>
      <c r="I76" s="177"/>
    </row>
    <row r="77" spans="3:9" ht="16.5" customHeight="1">
      <c r="C77" s="13">
        <v>713</v>
      </c>
      <c r="D77" s="65"/>
      <c r="E77" s="14" t="s">
        <v>144</v>
      </c>
      <c r="F77" s="15">
        <f>SUM(F78+F79)</f>
        <v>75000</v>
      </c>
      <c r="I77" s="177"/>
    </row>
    <row r="78" spans="3:9" ht="13.5" customHeight="1">
      <c r="C78" s="13"/>
      <c r="D78" s="17" t="s">
        <v>134</v>
      </c>
      <c r="E78" s="16" t="s">
        <v>12</v>
      </c>
      <c r="F78" s="18">
        <v>35000</v>
      </c>
      <c r="I78" s="177"/>
    </row>
    <row r="79" spans="3:9" ht="13.5" customHeight="1">
      <c r="C79" s="16"/>
      <c r="D79" s="17" t="s">
        <v>135</v>
      </c>
      <c r="E79" s="16" t="s">
        <v>13</v>
      </c>
      <c r="F79" s="18">
        <v>40000</v>
      </c>
      <c r="I79" s="177"/>
    </row>
    <row r="80" spans="3:9" ht="16.5" customHeight="1">
      <c r="C80" s="13">
        <v>714</v>
      </c>
      <c r="D80" s="17"/>
      <c r="E80" s="14" t="s">
        <v>14</v>
      </c>
      <c r="F80" s="15">
        <f>SUM(F81+F82+F83+F84)</f>
        <v>1455000</v>
      </c>
      <c r="I80" s="177"/>
    </row>
    <row r="81" spans="3:9" ht="13.5" customHeight="1">
      <c r="C81" s="13"/>
      <c r="D81" s="17" t="s">
        <v>136</v>
      </c>
      <c r="E81" s="54" t="s">
        <v>137</v>
      </c>
      <c r="F81" s="18">
        <v>950000</v>
      </c>
      <c r="I81" s="177"/>
    </row>
    <row r="82" spans="3:9" ht="13.5" customHeight="1">
      <c r="C82" s="16"/>
      <c r="D82" s="17" t="s">
        <v>15</v>
      </c>
      <c r="E82" s="16" t="s">
        <v>182</v>
      </c>
      <c r="F82" s="18">
        <v>70000</v>
      </c>
      <c r="I82" s="177"/>
    </row>
    <row r="83" spans="3:6" ht="13.5" customHeight="1">
      <c r="C83" s="16"/>
      <c r="D83" s="17" t="s">
        <v>16</v>
      </c>
      <c r="E83" s="16" t="s">
        <v>79</v>
      </c>
      <c r="F83" s="18">
        <v>385000</v>
      </c>
    </row>
    <row r="84" spans="3:6" ht="13.5" customHeight="1">
      <c r="C84" s="16"/>
      <c r="D84" s="17" t="s">
        <v>138</v>
      </c>
      <c r="E84" s="16" t="s">
        <v>78</v>
      </c>
      <c r="F84" s="18">
        <v>50000</v>
      </c>
    </row>
    <row r="85" spans="3:6" ht="16.5" customHeight="1">
      <c r="C85" s="13">
        <v>715</v>
      </c>
      <c r="D85" s="17"/>
      <c r="E85" s="14" t="s">
        <v>139</v>
      </c>
      <c r="F85" s="15">
        <f>SUM(F86+F87+F88)</f>
        <v>125000</v>
      </c>
    </row>
    <row r="86" spans="3:6" ht="13.5" customHeight="1">
      <c r="C86" s="16"/>
      <c r="D86" s="17" t="s">
        <v>150</v>
      </c>
      <c r="E86" s="16" t="s">
        <v>181</v>
      </c>
      <c r="F86" s="18">
        <v>5000</v>
      </c>
    </row>
    <row r="87" spans="3:6" ht="13.5" customHeight="1">
      <c r="C87" s="16"/>
      <c r="D87" s="53" t="s">
        <v>141</v>
      </c>
      <c r="E87" s="54" t="s">
        <v>142</v>
      </c>
      <c r="F87" s="18">
        <v>70000</v>
      </c>
    </row>
    <row r="88" spans="3:6" ht="13.5" customHeight="1">
      <c r="C88" s="16"/>
      <c r="D88" s="17" t="s">
        <v>85</v>
      </c>
      <c r="E88" s="16" t="s">
        <v>139</v>
      </c>
      <c r="F88" s="18">
        <v>50000</v>
      </c>
    </row>
    <row r="89" spans="3:6" ht="16.5" customHeight="1">
      <c r="C89" s="13">
        <v>721</v>
      </c>
      <c r="D89" s="17"/>
      <c r="E89" s="14" t="s">
        <v>140</v>
      </c>
      <c r="F89" s="15">
        <f>F90</f>
        <v>120000</v>
      </c>
    </row>
    <row r="90" spans="3:6" ht="13.5" customHeight="1">
      <c r="C90" s="13"/>
      <c r="D90" s="17" t="s">
        <v>18</v>
      </c>
      <c r="E90" s="16" t="s">
        <v>17</v>
      </c>
      <c r="F90" s="18">
        <v>120000</v>
      </c>
    </row>
    <row r="91" spans="3:6" ht="16.5" customHeight="1">
      <c r="C91" s="13">
        <v>742</v>
      </c>
      <c r="D91" s="17"/>
      <c r="E91" s="14" t="s">
        <v>286</v>
      </c>
      <c r="F91" s="15">
        <f>SUM(F92:F94)</f>
        <v>2475000</v>
      </c>
    </row>
    <row r="92" spans="3:6" ht="13.5" customHeight="1">
      <c r="C92" s="13"/>
      <c r="D92" s="17" t="s">
        <v>180</v>
      </c>
      <c r="E92" s="16" t="s">
        <v>189</v>
      </c>
      <c r="F92" s="18">
        <v>100000</v>
      </c>
    </row>
    <row r="93" spans="3:6" ht="13.5" customHeight="1">
      <c r="C93" s="13"/>
      <c r="D93" s="17" t="s">
        <v>180</v>
      </c>
      <c r="E93" s="16" t="s">
        <v>287</v>
      </c>
      <c r="F93" s="18">
        <v>75000</v>
      </c>
    </row>
    <row r="94" spans="3:6" ht="13.5" customHeight="1">
      <c r="C94" s="13"/>
      <c r="D94" s="17" t="s">
        <v>143</v>
      </c>
      <c r="E94" s="16" t="s">
        <v>190</v>
      </c>
      <c r="F94" s="18">
        <v>2300000</v>
      </c>
    </row>
    <row r="95" spans="3:6" ht="16.5" customHeight="1">
      <c r="C95" s="13">
        <v>751</v>
      </c>
      <c r="D95" s="17"/>
      <c r="E95" s="14" t="s">
        <v>91</v>
      </c>
      <c r="F95" s="15">
        <f>SUM(F96:F97)</f>
        <v>2200000</v>
      </c>
    </row>
    <row r="96" spans="3:6" ht="13.5" customHeight="1">
      <c r="C96" s="16"/>
      <c r="D96" s="17" t="s">
        <v>191</v>
      </c>
      <c r="E96" s="16" t="s">
        <v>183</v>
      </c>
      <c r="F96" s="18">
        <v>500000</v>
      </c>
    </row>
    <row r="97" spans="3:6" ht="13.5" customHeight="1">
      <c r="C97" s="16"/>
      <c r="D97" s="17" t="s">
        <v>289</v>
      </c>
      <c r="E97" s="16" t="s">
        <v>288</v>
      </c>
      <c r="F97" s="18">
        <v>1700000</v>
      </c>
    </row>
    <row r="98" spans="3:6" ht="16.5" customHeight="1">
      <c r="C98" s="16"/>
      <c r="D98" s="64"/>
      <c r="E98" s="14" t="s">
        <v>19</v>
      </c>
      <c r="F98" s="15">
        <f>SUM(F70+F77+F80+F85+F89+F91+F95)</f>
        <v>7050000</v>
      </c>
    </row>
    <row r="99" ht="13.5" customHeight="1"/>
    <row r="100" ht="13.5" customHeight="1"/>
    <row r="101" ht="13.5" customHeight="1"/>
    <row r="102" ht="13.5" customHeight="1"/>
    <row r="103" ht="12" customHeight="1"/>
    <row r="104" ht="12" customHeight="1"/>
    <row r="105" ht="12.7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spans="2:5" ht="12.75" customHeight="1">
      <c r="B119" s="1"/>
      <c r="C119" s="165" t="s">
        <v>146</v>
      </c>
      <c r="D119" s="165"/>
      <c r="E119" s="165"/>
    </row>
    <row r="120" spans="2:11" ht="12.75" customHeight="1" thickBot="1">
      <c r="B120" s="1"/>
      <c r="C120" s="6"/>
      <c r="E120" s="19"/>
      <c r="K120" t="s">
        <v>271</v>
      </c>
    </row>
    <row r="121" spans="2:6" ht="12.75" customHeight="1">
      <c r="B121" s="49"/>
      <c r="C121" s="77" t="s">
        <v>3</v>
      </c>
      <c r="D121" s="85" t="s">
        <v>3</v>
      </c>
      <c r="E121" s="79" t="s">
        <v>4</v>
      </c>
      <c r="F121" s="126" t="s">
        <v>5</v>
      </c>
    </row>
    <row r="122" spans="2:6" ht="12.75" customHeight="1" thickBot="1">
      <c r="B122" s="49"/>
      <c r="C122" s="80" t="s">
        <v>6</v>
      </c>
      <c r="D122" s="86" t="s">
        <v>6</v>
      </c>
      <c r="E122" s="87"/>
      <c r="F122" s="127" t="s">
        <v>302</v>
      </c>
    </row>
    <row r="123" spans="2:9" ht="8.25" customHeight="1">
      <c r="B123" s="70"/>
      <c r="C123" s="9"/>
      <c r="D123" s="9"/>
      <c r="E123" s="82"/>
      <c r="F123" s="10"/>
      <c r="I123" t="s">
        <v>271</v>
      </c>
    </row>
    <row r="124" spans="2:6" ht="13.5" customHeight="1">
      <c r="B124" s="72"/>
      <c r="C124" s="13">
        <v>411</v>
      </c>
      <c r="D124" s="17"/>
      <c r="E124" s="13" t="s">
        <v>97</v>
      </c>
      <c r="F124" s="56">
        <f>F125+F126+F127+F128+F129</f>
        <v>1452230</v>
      </c>
    </row>
    <row r="125" spans="2:6" ht="12.75" customHeight="1">
      <c r="B125" s="26"/>
      <c r="C125" s="16"/>
      <c r="D125" s="17" t="s">
        <v>21</v>
      </c>
      <c r="E125" s="16" t="s">
        <v>96</v>
      </c>
      <c r="F125" s="32">
        <f>F258+F310+F343+F369+F394+F428+F488+F518+F548+F578+F608+F640+F668+F696+F728+F759+F788+F817+F848+F878</f>
        <v>849210</v>
      </c>
    </row>
    <row r="126" spans="2:6" ht="12.75" customHeight="1">
      <c r="B126" s="26"/>
      <c r="C126" s="16"/>
      <c r="D126" s="17" t="s">
        <v>22</v>
      </c>
      <c r="E126" s="16" t="s">
        <v>98</v>
      </c>
      <c r="F126" s="18">
        <f>F259+F311+F344+F370+F395+F429+F489+F519+F549+F579+F609+F641+F669+F697+F729+F760+F789+F818+F849+F879</f>
        <v>118760</v>
      </c>
    </row>
    <row r="127" spans="2:6" ht="12.75" customHeight="1">
      <c r="B127" s="26"/>
      <c r="C127" s="16"/>
      <c r="D127" s="17" t="s">
        <v>23</v>
      </c>
      <c r="E127" s="16" t="s">
        <v>24</v>
      </c>
      <c r="F127" s="18">
        <f>F260+F312+F371+F396+F430+F490+F520+F550+F580+F610+F642+F670+F698+F730+F761+F790+F819+F850+F880+F345</f>
        <v>305760</v>
      </c>
    </row>
    <row r="128" spans="2:6" ht="12.75" customHeight="1">
      <c r="B128" s="26"/>
      <c r="C128" s="16"/>
      <c r="D128" s="17" t="s">
        <v>25</v>
      </c>
      <c r="E128" s="16" t="s">
        <v>26</v>
      </c>
      <c r="F128" s="18">
        <f>F261+F313+F346+F372+F397+F431+F491+F521+F551+F581+F611+F643+F671+F699+F731+F762+F791+F820+F851+F881</f>
        <v>162950</v>
      </c>
    </row>
    <row r="129" spans="2:6" ht="12.75" customHeight="1">
      <c r="B129" s="26"/>
      <c r="C129" s="16"/>
      <c r="D129" s="17" t="s">
        <v>27</v>
      </c>
      <c r="E129" s="16" t="s">
        <v>99</v>
      </c>
      <c r="F129" s="18">
        <f>F262+F314+F347+F373+F398+F432+F492+F522+F552+F582+F612+F644+F672+F700+F732+F763+F792+F821+F852+F882</f>
        <v>15550</v>
      </c>
    </row>
    <row r="130" spans="2:6" ht="13.5" customHeight="1">
      <c r="B130" s="26"/>
      <c r="C130" s="13">
        <v>412</v>
      </c>
      <c r="D130" s="17"/>
      <c r="E130" s="13" t="s">
        <v>100</v>
      </c>
      <c r="F130" s="15">
        <f>F131</f>
        <v>50000</v>
      </c>
    </row>
    <row r="131" spans="2:8" ht="12.75" customHeight="1">
      <c r="B131" s="26"/>
      <c r="C131" s="16"/>
      <c r="D131" s="17" t="s">
        <v>101</v>
      </c>
      <c r="E131" s="16" t="s">
        <v>102</v>
      </c>
      <c r="F131" s="18">
        <f>F316</f>
        <v>50000</v>
      </c>
      <c r="H131" t="s">
        <v>92</v>
      </c>
    </row>
    <row r="132" spans="2:6" ht="13.5" customHeight="1">
      <c r="B132" s="26"/>
      <c r="C132" s="13">
        <v>413</v>
      </c>
      <c r="D132" s="17"/>
      <c r="E132" s="13" t="s">
        <v>103</v>
      </c>
      <c r="F132" s="15">
        <f>F133+F134+F135</f>
        <v>156400</v>
      </c>
    </row>
    <row r="133" spans="2:6" ht="12.75" customHeight="1">
      <c r="B133" s="26"/>
      <c r="C133" s="16"/>
      <c r="D133" s="17" t="s">
        <v>28</v>
      </c>
      <c r="E133" s="16" t="s">
        <v>192</v>
      </c>
      <c r="F133" s="130">
        <f>F264+F318+F349+F434+F494+F646+F674+F734+F765+F794+F823+F854+F884+F375+F400+F524+F554+F584+F614+F702+F376</f>
        <v>27900</v>
      </c>
    </row>
    <row r="134" spans="2:6" ht="12.75" customHeight="1">
      <c r="B134" s="26"/>
      <c r="C134" s="16"/>
      <c r="D134" s="17" t="s">
        <v>29</v>
      </c>
      <c r="E134" s="16" t="s">
        <v>105</v>
      </c>
      <c r="F134" s="18">
        <f>F435+F495+F766</f>
        <v>103000</v>
      </c>
    </row>
    <row r="135" spans="2:6" ht="12.75" customHeight="1">
      <c r="B135" s="26"/>
      <c r="C135" s="16"/>
      <c r="D135" s="17" t="s">
        <v>30</v>
      </c>
      <c r="E135" s="16" t="s">
        <v>104</v>
      </c>
      <c r="F135" s="18">
        <f>F265+F319+F350+F377+F401+F436+F496+F525+F555+F585+F615+F647+F675+F703+F735+F767+F795+F824+F855+F885</f>
        <v>25500</v>
      </c>
    </row>
    <row r="136" spans="2:6" ht="13.5" customHeight="1">
      <c r="B136" s="26"/>
      <c r="C136" s="13">
        <v>414</v>
      </c>
      <c r="D136" s="17"/>
      <c r="E136" s="13" t="s">
        <v>106</v>
      </c>
      <c r="F136" s="15">
        <f>F137+F138+F139+F140+F141</f>
        <v>74300</v>
      </c>
    </row>
    <row r="137" spans="2:6" ht="12.75" customHeight="1">
      <c r="B137" s="26"/>
      <c r="C137" s="16"/>
      <c r="D137" s="17" t="s">
        <v>31</v>
      </c>
      <c r="E137" s="16" t="s">
        <v>107</v>
      </c>
      <c r="F137" s="18">
        <f>F267+F321+F352+F379+F403+F438+F498+F527+F557+F587+F617+F649+F677+F705+F737+F769+F797+F826+F857+F887</f>
        <v>17800</v>
      </c>
    </row>
    <row r="138" spans="2:6" ht="12.75" customHeight="1">
      <c r="B138" s="26"/>
      <c r="C138" s="16"/>
      <c r="D138" s="17" t="s">
        <v>108</v>
      </c>
      <c r="E138" s="16" t="s">
        <v>109</v>
      </c>
      <c r="F138" s="18">
        <f>F268+F322+F353+F439+F499+F650+F678+F738+F770+F798+F827+F858+F888+F380+F404+F528+F558+F588+F618+F706</f>
        <v>18900</v>
      </c>
    </row>
    <row r="139" spans="2:6" ht="12.75" customHeight="1">
      <c r="B139" s="26"/>
      <c r="C139" s="16"/>
      <c r="D139" s="17" t="s">
        <v>32</v>
      </c>
      <c r="E139" s="16" t="s">
        <v>171</v>
      </c>
      <c r="F139" s="18">
        <f>F269+F323+F354+F440+F500+F651+F652+F679+F739+F771+F799+F828+F859+F889+F381+F382+F405+F529+F559+F589+F619+F707</f>
        <v>18400</v>
      </c>
    </row>
    <row r="140" spans="2:6" ht="12.75" customHeight="1">
      <c r="B140" s="26"/>
      <c r="C140" s="16"/>
      <c r="D140" s="17" t="s">
        <v>110</v>
      </c>
      <c r="E140" s="16" t="s">
        <v>165</v>
      </c>
      <c r="F140" s="18">
        <f>F441</f>
        <v>9000</v>
      </c>
    </row>
    <row r="141" spans="2:6" ht="12.75" customHeight="1">
      <c r="B141" s="26"/>
      <c r="C141" s="16"/>
      <c r="D141" s="17" t="s">
        <v>111</v>
      </c>
      <c r="E141" s="16" t="s">
        <v>112</v>
      </c>
      <c r="F141" s="18">
        <f>F442+F653+F680+F275</f>
        <v>10200</v>
      </c>
    </row>
    <row r="142" spans="2:6" ht="13.5" customHeight="1">
      <c r="B142" s="26"/>
      <c r="C142" s="13">
        <v>415</v>
      </c>
      <c r="D142" s="17"/>
      <c r="E142" s="13" t="s">
        <v>113</v>
      </c>
      <c r="F142" s="15">
        <f>F143+F144</f>
        <v>56100</v>
      </c>
    </row>
    <row r="143" spans="2:6" ht="12.75" customHeight="1">
      <c r="B143" s="26"/>
      <c r="C143" s="16"/>
      <c r="D143" s="17" t="s">
        <v>34</v>
      </c>
      <c r="E143" s="16" t="s">
        <v>166</v>
      </c>
      <c r="F143" s="18">
        <f>F591</f>
        <v>40000</v>
      </c>
    </row>
    <row r="144" spans="2:6" ht="12.75" customHeight="1">
      <c r="B144" s="26"/>
      <c r="C144" s="16"/>
      <c r="D144" s="17" t="s">
        <v>114</v>
      </c>
      <c r="E144" s="16" t="s">
        <v>176</v>
      </c>
      <c r="F144" s="18">
        <f>F271+F272+F325+F356+F444+F655+F741+F742+F773+F801+F502+F384+F407+F531+F561+F592+F621+F709+F830+F861+F891+F710</f>
        <v>16100</v>
      </c>
    </row>
    <row r="145" spans="2:6" ht="13.5" customHeight="1">
      <c r="B145" s="26"/>
      <c r="C145" s="13">
        <v>416</v>
      </c>
      <c r="D145" s="17"/>
      <c r="E145" s="13" t="s">
        <v>33</v>
      </c>
      <c r="F145" s="15">
        <f>F146</f>
        <v>193000</v>
      </c>
    </row>
    <row r="146" spans="2:6" ht="12.75" customHeight="1">
      <c r="B146" s="26"/>
      <c r="C146" s="16"/>
      <c r="D146" s="17" t="s">
        <v>179</v>
      </c>
      <c r="E146" s="16" t="s">
        <v>186</v>
      </c>
      <c r="F146" s="18">
        <f>F446</f>
        <v>193000</v>
      </c>
    </row>
    <row r="147" spans="2:6" ht="13.5" customHeight="1">
      <c r="B147" s="26"/>
      <c r="C147" s="13">
        <v>418</v>
      </c>
      <c r="D147" s="17"/>
      <c r="E147" s="13" t="s">
        <v>35</v>
      </c>
      <c r="F147" s="15">
        <f>F148</f>
        <v>140000</v>
      </c>
    </row>
    <row r="148" spans="2:6" ht="12.75" customHeight="1">
      <c r="B148" s="26"/>
      <c r="C148" s="16"/>
      <c r="D148" s="17" t="s">
        <v>37</v>
      </c>
      <c r="E148" s="16" t="s">
        <v>277</v>
      </c>
      <c r="F148" s="18">
        <f>F562+F532</f>
        <v>140000</v>
      </c>
    </row>
    <row r="149" spans="2:6" ht="12.75" customHeight="1">
      <c r="B149" s="26"/>
      <c r="C149" s="13">
        <v>419</v>
      </c>
      <c r="D149" s="17"/>
      <c r="E149" s="13" t="s">
        <v>46</v>
      </c>
      <c r="F149" s="15">
        <f>F150+F151</f>
        <v>41100</v>
      </c>
    </row>
    <row r="150" spans="2:6" ht="12.75" customHeight="1">
      <c r="B150" s="26"/>
      <c r="C150" s="16"/>
      <c r="D150" s="17" t="s">
        <v>115</v>
      </c>
      <c r="E150" s="16" t="s">
        <v>116</v>
      </c>
      <c r="F150" s="18">
        <f>F449+F775</f>
        <v>8000</v>
      </c>
    </row>
    <row r="151" spans="2:6" ht="12.75" customHeight="1">
      <c r="B151" s="26"/>
      <c r="C151" s="16"/>
      <c r="D151" s="17" t="s">
        <v>117</v>
      </c>
      <c r="E151" s="16" t="s">
        <v>46</v>
      </c>
      <c r="F151" s="45">
        <f>F327+F274+F328+F448</f>
        <v>33100</v>
      </c>
    </row>
    <row r="152" spans="2:6" ht="12.75" customHeight="1">
      <c r="B152" s="71"/>
      <c r="C152" s="13">
        <v>421</v>
      </c>
      <c r="D152" s="17"/>
      <c r="E152" s="13" t="s">
        <v>160</v>
      </c>
      <c r="F152" s="15">
        <f>F153</f>
        <v>5000</v>
      </c>
    </row>
    <row r="153" spans="2:6" ht="12.75" customHeight="1">
      <c r="B153" s="71"/>
      <c r="C153" s="16"/>
      <c r="D153" s="17" t="s">
        <v>161</v>
      </c>
      <c r="E153" s="16" t="s">
        <v>162</v>
      </c>
      <c r="F153" s="18">
        <f>F409</f>
        <v>5000</v>
      </c>
    </row>
    <row r="154" spans="2:6" ht="12.75" customHeight="1">
      <c r="B154" s="71"/>
      <c r="C154" s="13">
        <v>422</v>
      </c>
      <c r="D154" s="58"/>
      <c r="E154" s="13" t="s">
        <v>88</v>
      </c>
      <c r="F154" s="15">
        <f>F155</f>
        <v>500000</v>
      </c>
    </row>
    <row r="155" spans="2:6" ht="12.75" customHeight="1">
      <c r="B155" s="71"/>
      <c r="C155" s="16"/>
      <c r="D155" s="17" t="s">
        <v>87</v>
      </c>
      <c r="E155" s="16" t="s">
        <v>89</v>
      </c>
      <c r="F155" s="18">
        <f>F451</f>
        <v>500000</v>
      </c>
    </row>
    <row r="156" spans="2:6" ht="12.75" customHeight="1">
      <c r="B156" s="71"/>
      <c r="C156" s="13">
        <v>431</v>
      </c>
      <c r="D156" s="17"/>
      <c r="E156" s="13" t="s">
        <v>184</v>
      </c>
      <c r="F156" s="15">
        <f>F157+F158+F159+F160+F161+F162+F163</f>
        <v>1348609.45</v>
      </c>
    </row>
    <row r="157" spans="2:6" ht="12.75" customHeight="1">
      <c r="B157" s="26"/>
      <c r="C157" s="16"/>
      <c r="D157" s="17" t="s">
        <v>38</v>
      </c>
      <c r="E157" s="16" t="s">
        <v>118</v>
      </c>
      <c r="F157" s="18">
        <f>F277+F457+F453+F454+F458+F459+F460+F461+F415+F455+F456+F416+F462+F463</f>
        <v>1002000</v>
      </c>
    </row>
    <row r="158" spans="2:6" ht="12.75" customHeight="1">
      <c r="B158" s="26"/>
      <c r="C158" s="16"/>
      <c r="D158" s="17" t="s">
        <v>39</v>
      </c>
      <c r="E158" s="16" t="s">
        <v>119</v>
      </c>
      <c r="F158" s="18">
        <f>F411</f>
        <v>15000</v>
      </c>
    </row>
    <row r="159" spans="2:6" ht="12.75" customHeight="1">
      <c r="B159" s="26"/>
      <c r="C159" s="16"/>
      <c r="D159" s="17" t="s">
        <v>120</v>
      </c>
      <c r="E159" s="16" t="s">
        <v>148</v>
      </c>
      <c r="F159" s="18">
        <f>F330+F414+F278</f>
        <v>93109.45</v>
      </c>
    </row>
    <row r="160" spans="2:6" ht="12.75" customHeight="1">
      <c r="B160" s="26"/>
      <c r="C160" s="16"/>
      <c r="D160" s="17" t="s">
        <v>121</v>
      </c>
      <c r="E160" s="16" t="s">
        <v>122</v>
      </c>
      <c r="F160" s="18">
        <f>F281</f>
        <v>50000</v>
      </c>
    </row>
    <row r="161" spans="2:6" ht="12.75" customHeight="1">
      <c r="B161" s="26"/>
      <c r="C161" s="16"/>
      <c r="D161" s="17" t="s">
        <v>158</v>
      </c>
      <c r="E161" s="16" t="s">
        <v>164</v>
      </c>
      <c r="F161" s="18">
        <f>F464</f>
        <v>22500</v>
      </c>
    </row>
    <row r="162" spans="2:6" ht="12.75" customHeight="1">
      <c r="B162" s="26"/>
      <c r="C162" s="16"/>
      <c r="D162" s="17" t="s">
        <v>123</v>
      </c>
      <c r="E162" s="16" t="s">
        <v>124</v>
      </c>
      <c r="F162" s="18">
        <f>F279+F280+F417</f>
        <v>45000</v>
      </c>
    </row>
    <row r="163" spans="2:6" ht="12.75" customHeight="1">
      <c r="B163" s="26"/>
      <c r="C163" s="16"/>
      <c r="D163" s="17" t="s">
        <v>168</v>
      </c>
      <c r="E163" s="16" t="s">
        <v>169</v>
      </c>
      <c r="F163" s="18">
        <f>F412+F623+F413+F863</f>
        <v>121000</v>
      </c>
    </row>
    <row r="164" spans="2:6" ht="12.75" customHeight="1">
      <c r="B164" s="26"/>
      <c r="C164" s="13">
        <v>432</v>
      </c>
      <c r="D164" s="17"/>
      <c r="E164" s="13" t="s">
        <v>154</v>
      </c>
      <c r="F164" s="15">
        <f>F165</f>
        <v>175000</v>
      </c>
    </row>
    <row r="165" spans="2:6" ht="12.75" customHeight="1">
      <c r="B165" s="26"/>
      <c r="C165" s="16"/>
      <c r="D165" s="17" t="s">
        <v>153</v>
      </c>
      <c r="E165" s="16" t="s">
        <v>279</v>
      </c>
      <c r="F165" s="18">
        <f>F504+F505</f>
        <v>175000</v>
      </c>
    </row>
    <row r="166" spans="2:6" ht="12.75" customHeight="1">
      <c r="B166" s="71"/>
      <c r="C166" s="13">
        <v>441</v>
      </c>
      <c r="D166" s="17"/>
      <c r="E166" s="13" t="s">
        <v>40</v>
      </c>
      <c r="F166" s="15">
        <f>SUM(F167:F169)</f>
        <v>2238260.55</v>
      </c>
    </row>
    <row r="167" spans="2:6" ht="12.75" customHeight="1">
      <c r="B167" s="26"/>
      <c r="C167" s="16"/>
      <c r="D167" s="17" t="s">
        <v>41</v>
      </c>
      <c r="E167" s="16" t="s">
        <v>251</v>
      </c>
      <c r="F167" s="18">
        <f>F910</f>
        <v>2133260.55</v>
      </c>
    </row>
    <row r="168" spans="2:6" ht="12.75" customHeight="1">
      <c r="B168" s="26"/>
      <c r="C168" s="16"/>
      <c r="D168" s="17" t="s">
        <v>42</v>
      </c>
      <c r="E168" s="16" t="s">
        <v>126</v>
      </c>
      <c r="F168" s="18">
        <f>F918</f>
        <v>15000</v>
      </c>
    </row>
    <row r="169" spans="2:6" ht="12.75" customHeight="1">
      <c r="B169" s="26"/>
      <c r="C169" s="16"/>
      <c r="D169" s="17" t="s">
        <v>239</v>
      </c>
      <c r="E169" s="12" t="s">
        <v>238</v>
      </c>
      <c r="F169" s="18">
        <f>F916</f>
        <v>90000</v>
      </c>
    </row>
    <row r="170" spans="2:6" ht="12.75" customHeight="1">
      <c r="B170" s="71"/>
      <c r="C170" s="13">
        <v>461</v>
      </c>
      <c r="D170" s="58"/>
      <c r="E170" s="13" t="s">
        <v>163</v>
      </c>
      <c r="F170" s="15">
        <f>F171</f>
        <v>450000</v>
      </c>
    </row>
    <row r="171" spans="2:6" ht="12.75" customHeight="1">
      <c r="B171" s="26"/>
      <c r="C171" s="16"/>
      <c r="D171" s="17" t="s">
        <v>43</v>
      </c>
      <c r="E171" s="16" t="s">
        <v>301</v>
      </c>
      <c r="F171" s="18">
        <f>F466</f>
        <v>450000</v>
      </c>
    </row>
    <row r="172" spans="2:6" ht="12.75" customHeight="1">
      <c r="B172" s="26"/>
      <c r="C172" s="13">
        <v>463</v>
      </c>
      <c r="D172" s="17"/>
      <c r="E172" s="13" t="s">
        <v>129</v>
      </c>
      <c r="F172" s="15">
        <f>F173</f>
        <v>100000</v>
      </c>
    </row>
    <row r="173" spans="2:6" ht="12.75" customHeight="1">
      <c r="B173" s="26"/>
      <c r="C173" s="16"/>
      <c r="D173" s="17" t="s">
        <v>128</v>
      </c>
      <c r="E173" s="16" t="s">
        <v>129</v>
      </c>
      <c r="F173" s="18">
        <f>F468</f>
        <v>100000</v>
      </c>
    </row>
    <row r="174" spans="2:6" ht="12.75" customHeight="1">
      <c r="B174" s="26"/>
      <c r="C174" s="59">
        <v>471</v>
      </c>
      <c r="D174" s="17"/>
      <c r="E174" s="13" t="s">
        <v>44</v>
      </c>
      <c r="F174" s="15">
        <f>F175</f>
        <v>50000</v>
      </c>
    </row>
    <row r="175" spans="2:6" ht="12.75" customHeight="1">
      <c r="B175" s="26"/>
      <c r="C175" s="59"/>
      <c r="D175" s="17" t="s">
        <v>155</v>
      </c>
      <c r="E175" s="16" t="s">
        <v>44</v>
      </c>
      <c r="F175" s="18">
        <f>F470</f>
        <v>50000</v>
      </c>
    </row>
    <row r="176" spans="2:6" ht="12.75" customHeight="1">
      <c r="B176" s="26"/>
      <c r="C176" s="59">
        <v>472</v>
      </c>
      <c r="D176" s="17"/>
      <c r="E176" s="13" t="s">
        <v>45</v>
      </c>
      <c r="F176" s="15">
        <f>F177</f>
        <v>20000</v>
      </c>
    </row>
    <row r="177" spans="2:6" ht="12.75" customHeight="1">
      <c r="B177" s="26"/>
      <c r="C177" s="59"/>
      <c r="D177" s="17" t="s">
        <v>156</v>
      </c>
      <c r="E177" s="16" t="s">
        <v>45</v>
      </c>
      <c r="F177" s="18">
        <f>F472</f>
        <v>20000</v>
      </c>
    </row>
    <row r="178" spans="2:6" ht="16.5" customHeight="1">
      <c r="B178" s="26"/>
      <c r="C178" s="16"/>
      <c r="D178" s="17"/>
      <c r="E178" s="14" t="s">
        <v>77</v>
      </c>
      <c r="F178" s="15">
        <f>F124+F130+F132+F136+F142+F145+F147+F149+F152+F154+F156+F164+F166+F170+F172+F174+F176</f>
        <v>7050000</v>
      </c>
    </row>
    <row r="179" spans="2:6" ht="13.5" customHeight="1">
      <c r="B179" s="26"/>
      <c r="C179" s="19"/>
      <c r="D179" s="66"/>
      <c r="E179" s="46"/>
      <c r="F179" s="25"/>
    </row>
    <row r="180" spans="2:6" ht="13.5" customHeight="1">
      <c r="B180" s="26"/>
      <c r="C180" s="19"/>
      <c r="D180" s="66"/>
      <c r="E180" s="46"/>
      <c r="F180" s="25"/>
    </row>
    <row r="181" spans="2:6" ht="13.5" customHeight="1">
      <c r="B181" s="26"/>
      <c r="C181" s="19"/>
      <c r="D181" s="66"/>
      <c r="E181" s="46"/>
      <c r="F181" s="25"/>
    </row>
    <row r="182" spans="2:6" ht="13.5" customHeight="1">
      <c r="B182" s="26"/>
      <c r="C182" s="19"/>
      <c r="D182" s="66"/>
      <c r="E182" s="46"/>
      <c r="F182" s="25"/>
    </row>
    <row r="183" spans="2:6" ht="13.5" customHeight="1">
      <c r="B183" s="26"/>
      <c r="C183" s="19"/>
      <c r="D183" s="66"/>
      <c r="E183" s="46"/>
      <c r="F183" s="25"/>
    </row>
    <row r="184" spans="2:6" ht="13.5" customHeight="1">
      <c r="B184" s="1"/>
      <c r="C184" s="26"/>
      <c r="D184" s="107" t="s">
        <v>217</v>
      </c>
      <c r="E184" s="26"/>
      <c r="F184" s="102"/>
    </row>
    <row r="185" spans="2:9" ht="13.5" customHeight="1">
      <c r="B185" s="1"/>
      <c r="C185" s="26"/>
      <c r="D185" s="49"/>
      <c r="E185" s="26"/>
      <c r="F185" s="108"/>
      <c r="I185" s="136" t="s">
        <v>1</v>
      </c>
    </row>
    <row r="186" spans="1:6" ht="13.5" customHeight="1">
      <c r="A186" s="108" t="s">
        <v>218</v>
      </c>
      <c r="B186" s="1"/>
      <c r="C186" s="88"/>
      <c r="D186" s="63"/>
      <c r="E186" s="108"/>
      <c r="F186" s="1"/>
    </row>
    <row r="187" spans="1:6" ht="13.5" customHeight="1">
      <c r="A187" s="108" t="s">
        <v>219</v>
      </c>
      <c r="B187" s="1"/>
      <c r="C187" s="88"/>
      <c r="D187" s="107"/>
      <c r="E187" s="108"/>
      <c r="F187" s="1"/>
    </row>
    <row r="188" spans="1:6" ht="13.5" customHeight="1">
      <c r="A188" s="109" t="s">
        <v>220</v>
      </c>
      <c r="B188" s="1"/>
      <c r="C188" s="1"/>
      <c r="D188" s="107" t="s">
        <v>221</v>
      </c>
      <c r="E188" s="108"/>
      <c r="F188" s="108"/>
    </row>
    <row r="189" spans="1:6" ht="13.5" customHeight="1">
      <c r="A189" s="109"/>
      <c r="B189" s="1"/>
      <c r="C189" s="1"/>
      <c r="D189" s="107"/>
      <c r="E189" s="108"/>
      <c r="F189" s="108"/>
    </row>
    <row r="190" spans="1:6" ht="13.5" customHeight="1">
      <c r="A190" s="109"/>
      <c r="B190" s="1"/>
      <c r="C190" s="1"/>
      <c r="D190" s="107"/>
      <c r="E190" s="108"/>
      <c r="F190" s="108"/>
    </row>
    <row r="191" spans="2:6" ht="13.5" customHeight="1">
      <c r="B191" s="1"/>
      <c r="C191" s="108"/>
      <c r="D191" s="107" t="s">
        <v>222</v>
      </c>
      <c r="E191" s="1"/>
      <c r="F191" s="107"/>
    </row>
    <row r="192" spans="2:6" ht="13.5" customHeight="1">
      <c r="B192" s="1"/>
      <c r="C192" s="108"/>
      <c r="D192" s="89"/>
      <c r="E192" s="88"/>
      <c r="F192" s="102"/>
    </row>
    <row r="193" spans="1:6" ht="13.5" customHeight="1">
      <c r="A193" s="108" t="s">
        <v>267</v>
      </c>
      <c r="B193" s="1"/>
      <c r="C193" s="88"/>
      <c r="D193" s="89"/>
      <c r="E193" s="1"/>
      <c r="F193" s="110"/>
    </row>
    <row r="194" spans="1:6" ht="13.5" customHeight="1">
      <c r="A194" s="108" t="s">
        <v>224</v>
      </c>
      <c r="B194" s="1"/>
      <c r="C194" s="88"/>
      <c r="D194" s="63"/>
      <c r="E194" s="108"/>
      <c r="F194" s="108"/>
    </row>
    <row r="195" spans="1:6" ht="13.5" customHeight="1">
      <c r="A195" s="108"/>
      <c r="B195" s="1"/>
      <c r="C195" s="88"/>
      <c r="D195" s="63"/>
      <c r="E195" s="108"/>
      <c r="F195" s="108"/>
    </row>
    <row r="196" spans="1:6" ht="13.5" customHeight="1">
      <c r="A196" s="108"/>
      <c r="B196" s="1"/>
      <c r="C196" s="88"/>
      <c r="D196" s="63"/>
      <c r="E196" s="108"/>
      <c r="F196" s="108"/>
    </row>
    <row r="197" spans="2:6" ht="13.5" customHeight="1">
      <c r="B197" s="108"/>
      <c r="C197" s="88"/>
      <c r="D197" s="107" t="s">
        <v>223</v>
      </c>
      <c r="E197" s="1"/>
      <c r="F197" s="108"/>
    </row>
    <row r="198" spans="2:6" ht="13.5" customHeight="1">
      <c r="B198" s="1"/>
      <c r="C198" s="108"/>
      <c r="D198" s="107"/>
      <c r="E198" s="1"/>
      <c r="F198" s="108"/>
    </row>
    <row r="199" spans="1:6" ht="13.5" customHeight="1">
      <c r="A199" s="108" t="s">
        <v>225</v>
      </c>
      <c r="B199" s="1"/>
      <c r="C199" s="1"/>
      <c r="D199" s="89"/>
      <c r="E199" s="108"/>
      <c r="F199" s="108"/>
    </row>
    <row r="200" spans="1:6" ht="13.5" customHeight="1">
      <c r="A200" s="108" t="s">
        <v>226</v>
      </c>
      <c r="B200" s="1"/>
      <c r="C200" s="1"/>
      <c r="D200" s="107"/>
      <c r="E200" s="108"/>
      <c r="F200" s="102"/>
    </row>
    <row r="201" spans="1:5" ht="13.5" customHeight="1">
      <c r="A201" s="27" t="s">
        <v>227</v>
      </c>
      <c r="B201" s="1"/>
      <c r="C201" s="19"/>
      <c r="D201" s="8"/>
      <c r="E201" s="25"/>
    </row>
    <row r="202" spans="1:6" ht="13.5" customHeight="1">
      <c r="A202" s="27" t="s">
        <v>228</v>
      </c>
      <c r="B202" s="1"/>
      <c r="C202" s="27"/>
      <c r="D202" s="8"/>
      <c r="E202" s="111"/>
      <c r="F202" s="112"/>
    </row>
    <row r="203" spans="1:6" ht="13.5" customHeight="1">
      <c r="A203" s="27" t="s">
        <v>229</v>
      </c>
      <c r="B203" s="1"/>
      <c r="C203" s="27"/>
      <c r="D203" s="8"/>
      <c r="E203" s="111"/>
      <c r="F203" s="112"/>
    </row>
    <row r="204" spans="1:6" ht="13.5" customHeight="1">
      <c r="A204" s="27" t="s">
        <v>230</v>
      </c>
      <c r="B204" s="1"/>
      <c r="C204" s="27"/>
      <c r="D204" s="8"/>
      <c r="E204" s="111"/>
      <c r="F204" s="112"/>
    </row>
    <row r="205" spans="1:6" ht="13.5" customHeight="1">
      <c r="A205" s="27" t="s">
        <v>231</v>
      </c>
      <c r="B205" s="1"/>
      <c r="C205" s="27"/>
      <c r="D205" s="8"/>
      <c r="E205" s="111"/>
      <c r="F205" s="112"/>
    </row>
    <row r="206" spans="1:6" ht="13.5" customHeight="1">
      <c r="A206" s="27"/>
      <c r="B206" s="1"/>
      <c r="C206" s="27"/>
      <c r="D206" s="8"/>
      <c r="E206" s="111"/>
      <c r="F206" s="112"/>
    </row>
    <row r="207" spans="1:6" ht="13.5" customHeight="1">
      <c r="A207" s="27"/>
      <c r="B207" s="1"/>
      <c r="C207" s="27"/>
      <c r="D207" s="8"/>
      <c r="E207" s="111"/>
      <c r="F207" s="112"/>
    </row>
    <row r="208" spans="2:6" ht="13.5" customHeight="1">
      <c r="B208" s="1"/>
      <c r="C208" s="108"/>
      <c r="D208" s="107" t="s">
        <v>259</v>
      </c>
      <c r="E208" s="108"/>
      <c r="F208" s="108"/>
    </row>
    <row r="209" spans="2:6" ht="13.5" customHeight="1">
      <c r="B209" s="1"/>
      <c r="C209" s="108"/>
      <c r="D209" s="107"/>
      <c r="E209" s="108"/>
      <c r="F209" s="108"/>
    </row>
    <row r="210" spans="1:6" ht="13.5" customHeight="1">
      <c r="A210" s="108" t="s">
        <v>268</v>
      </c>
      <c r="B210" s="1"/>
      <c r="C210" s="108"/>
      <c r="D210" s="89"/>
      <c r="E210" s="88"/>
      <c r="F210" s="107"/>
    </row>
    <row r="211" spans="1:6" ht="13.5" customHeight="1">
      <c r="A211" s="108" t="s">
        <v>232</v>
      </c>
      <c r="B211" s="1"/>
      <c r="C211" s="88"/>
      <c r="D211" s="107"/>
      <c r="E211" s="108"/>
      <c r="F211" s="1"/>
    </row>
    <row r="212" spans="1:6" ht="13.5" customHeight="1">
      <c r="A212" s="109" t="s">
        <v>233</v>
      </c>
      <c r="B212" s="1"/>
      <c r="C212" s="1"/>
      <c r="D212" s="107"/>
      <c r="E212" s="108"/>
      <c r="F212" s="1"/>
    </row>
    <row r="213" spans="1:6" ht="13.5" customHeight="1">
      <c r="A213" s="109"/>
      <c r="B213" s="1"/>
      <c r="C213" s="1"/>
      <c r="D213" s="107"/>
      <c r="E213" s="108"/>
      <c r="F213" s="1"/>
    </row>
    <row r="214" spans="1:6" ht="13.5" customHeight="1">
      <c r="A214" s="109"/>
      <c r="B214" s="1"/>
      <c r="C214" s="1"/>
      <c r="D214" s="107"/>
      <c r="E214" s="108"/>
      <c r="F214" s="1"/>
    </row>
    <row r="215" spans="1:6" ht="13.5" customHeight="1">
      <c r="A215" s="109"/>
      <c r="B215" s="1"/>
      <c r="C215" s="1"/>
      <c r="D215" s="107"/>
      <c r="E215" s="108" t="s">
        <v>281</v>
      </c>
      <c r="F215" s="1"/>
    </row>
    <row r="216" spans="2:6" ht="13.5" customHeight="1">
      <c r="B216" s="1"/>
      <c r="C216" s="1"/>
      <c r="D216" s="89"/>
      <c r="E216" s="108"/>
      <c r="F216" s="108"/>
    </row>
    <row r="217" spans="1:6" ht="13.5" customHeight="1">
      <c r="A217" s="108" t="s">
        <v>306</v>
      </c>
      <c r="B217" s="1"/>
      <c r="C217" s="1"/>
      <c r="D217" s="63"/>
      <c r="E217" s="1"/>
      <c r="F217" s="102"/>
    </row>
    <row r="218" spans="1:6" ht="13.5" customHeight="1">
      <c r="A218" s="108" t="s">
        <v>234</v>
      </c>
      <c r="B218" s="1"/>
      <c r="C218" s="108"/>
      <c r="D218" s="89"/>
      <c r="E218" s="1"/>
      <c r="F218" s="108"/>
    </row>
    <row r="219" spans="1:6" ht="13.5" customHeight="1">
      <c r="A219" s="108"/>
      <c r="B219" s="1"/>
      <c r="C219" s="108"/>
      <c r="D219" s="89"/>
      <c r="E219" s="1"/>
      <c r="F219" s="108"/>
    </row>
    <row r="220" spans="2:6" ht="13.5" customHeight="1">
      <c r="B220" s="1"/>
      <c r="C220" s="88"/>
      <c r="D220" s="89"/>
      <c r="E220" s="88"/>
      <c r="F220" s="108"/>
    </row>
    <row r="221" spans="2:6" ht="13.5" customHeight="1">
      <c r="B221" s="1"/>
      <c r="C221" s="1"/>
      <c r="D221" s="107" t="s">
        <v>258</v>
      </c>
      <c r="E221" s="108"/>
      <c r="F221" s="102"/>
    </row>
    <row r="222" spans="2:6" ht="13.5" customHeight="1">
      <c r="B222" s="1"/>
      <c r="C222" s="1"/>
      <c r="D222" s="107"/>
      <c r="E222" s="1"/>
      <c r="F222" s="108"/>
    </row>
    <row r="223" spans="1:6" ht="13.5" customHeight="1">
      <c r="A223" s="108" t="s">
        <v>237</v>
      </c>
      <c r="B223" s="1"/>
      <c r="C223" s="88"/>
      <c r="D223" s="107"/>
      <c r="E223" s="1"/>
      <c r="F223" s="108"/>
    </row>
    <row r="224" spans="1:6" ht="13.5" customHeight="1">
      <c r="A224" s="108" t="s">
        <v>307</v>
      </c>
      <c r="B224" s="1"/>
      <c r="C224" s="88"/>
      <c r="D224" s="107"/>
      <c r="E224" s="1"/>
      <c r="F224" s="108"/>
    </row>
    <row r="225" spans="1:6" ht="13.5" customHeight="1">
      <c r="A225" s="108" t="s">
        <v>266</v>
      </c>
      <c r="B225" s="1"/>
      <c r="C225" s="88"/>
      <c r="D225" s="107"/>
      <c r="E225" s="1"/>
      <c r="F225" s="108"/>
    </row>
    <row r="226" spans="1:6" ht="13.5" customHeight="1">
      <c r="A226" s="108"/>
      <c r="B226" s="1"/>
      <c r="C226" s="88"/>
      <c r="D226" s="107"/>
      <c r="E226" s="1"/>
      <c r="F226" s="108"/>
    </row>
    <row r="227" spans="1:6" ht="13.5" customHeight="1">
      <c r="A227" s="108"/>
      <c r="B227" s="1"/>
      <c r="C227" s="88"/>
      <c r="D227" s="107"/>
      <c r="E227" s="1"/>
      <c r="F227" s="108"/>
    </row>
    <row r="228" spans="1:6" ht="13.5" customHeight="1">
      <c r="A228" s="108"/>
      <c r="B228" s="1"/>
      <c r="C228" s="88"/>
      <c r="D228" s="107"/>
      <c r="E228" s="1"/>
      <c r="F228" s="108"/>
    </row>
    <row r="229" spans="2:6" ht="13.5" customHeight="1">
      <c r="B229" s="1"/>
      <c r="C229" s="88"/>
      <c r="D229" s="89"/>
      <c r="E229" s="88"/>
      <c r="F229" s="108"/>
    </row>
    <row r="230" spans="1:6" ht="13.5" customHeight="1">
      <c r="A230" s="161" t="s">
        <v>235</v>
      </c>
      <c r="B230" s="161"/>
      <c r="C230" s="161"/>
      <c r="D230" s="161"/>
      <c r="E230" s="108"/>
      <c r="F230" s="110"/>
    </row>
    <row r="231" spans="1:6" ht="13.5" customHeight="1">
      <c r="A231" s="122"/>
      <c r="B231" s="122"/>
      <c r="C231" s="122"/>
      <c r="D231" s="122"/>
      <c r="E231" s="108"/>
      <c r="F231" s="110"/>
    </row>
    <row r="232" spans="2:6" ht="13.5" customHeight="1">
      <c r="B232" s="1"/>
      <c r="C232" s="1"/>
      <c r="D232" s="107" t="s">
        <v>260</v>
      </c>
      <c r="E232" s="108"/>
      <c r="F232" s="110"/>
    </row>
    <row r="233" spans="2:6" ht="13.5" customHeight="1">
      <c r="B233" s="1"/>
      <c r="C233" s="1"/>
      <c r="D233" s="107"/>
      <c r="E233" s="108"/>
      <c r="F233" s="110"/>
    </row>
    <row r="234" spans="1:6" ht="13.5" customHeight="1">
      <c r="A234" s="108" t="s">
        <v>308</v>
      </c>
      <c r="B234" s="1"/>
      <c r="C234" s="102"/>
      <c r="D234" s="150"/>
      <c r="E234" s="6"/>
      <c r="F234" s="110"/>
    </row>
    <row r="235" spans="1:6" ht="13.5" customHeight="1">
      <c r="A235" s="108" t="s">
        <v>236</v>
      </c>
      <c r="B235" s="1"/>
      <c r="C235" s="102"/>
      <c r="D235" s="150"/>
      <c r="E235" s="27"/>
      <c r="F235" s="110"/>
    </row>
    <row r="236" spans="2:6" ht="13.5" customHeight="1">
      <c r="B236" s="1"/>
      <c r="C236" s="102"/>
      <c r="D236" s="106"/>
      <c r="E236" s="102"/>
      <c r="F236" s="113"/>
    </row>
    <row r="237" spans="2:5" ht="13.5" customHeight="1">
      <c r="B237" s="1"/>
      <c r="C237" s="19"/>
      <c r="D237" s="66"/>
      <c r="E237" s="24"/>
    </row>
    <row r="238" spans="2:5" ht="13.5" customHeight="1">
      <c r="B238" s="1"/>
      <c r="C238" s="19"/>
      <c r="D238" s="66"/>
      <c r="E238" s="24"/>
    </row>
    <row r="239" spans="2:5" ht="13.5" customHeight="1">
      <c r="B239" s="1"/>
      <c r="C239" s="19"/>
      <c r="D239" s="66"/>
      <c r="E239" s="24"/>
    </row>
    <row r="240" spans="2:5" ht="13.5" customHeight="1">
      <c r="B240" s="1"/>
      <c r="C240" s="19"/>
      <c r="D240" s="66"/>
      <c r="E240" s="24"/>
    </row>
    <row r="241" spans="2:5" ht="13.5" customHeight="1">
      <c r="B241" s="1"/>
      <c r="C241" s="19"/>
      <c r="D241" s="66"/>
      <c r="E241" s="24"/>
    </row>
    <row r="242" spans="2:5" ht="13.5" customHeight="1">
      <c r="B242" s="1"/>
      <c r="C242" s="19"/>
      <c r="D242" s="66"/>
      <c r="E242" s="24"/>
    </row>
    <row r="243" spans="2:5" ht="13.5" customHeight="1">
      <c r="B243" s="1"/>
      <c r="C243" s="19"/>
      <c r="D243" s="66"/>
      <c r="E243" s="24"/>
    </row>
    <row r="244" spans="2:5" ht="13.5" customHeight="1">
      <c r="B244" s="1"/>
      <c r="C244" s="88"/>
      <c r="D244" s="89"/>
      <c r="E244" s="88"/>
    </row>
    <row r="245" spans="2:5" ht="13.5" customHeight="1">
      <c r="B245" s="1"/>
      <c r="C245" s="19"/>
      <c r="D245" s="66"/>
      <c r="E245" s="121" t="s">
        <v>47</v>
      </c>
    </row>
    <row r="246" spans="2:5" ht="13.5" customHeight="1">
      <c r="B246" s="1"/>
      <c r="C246" s="19"/>
      <c r="D246" s="66"/>
      <c r="E246" s="28"/>
    </row>
    <row r="247" spans="2:5" ht="13.5" customHeight="1">
      <c r="B247" s="1"/>
      <c r="C247" s="19"/>
      <c r="D247" s="66"/>
      <c r="E247" s="28"/>
    </row>
    <row r="248" spans="2:5" ht="13.5" customHeight="1">
      <c r="B248" s="1"/>
      <c r="C248" s="19"/>
      <c r="D248" s="66"/>
      <c r="E248" s="28"/>
    </row>
    <row r="249" spans="2:5" ht="13.5" customHeight="1">
      <c r="B249" s="1"/>
      <c r="C249" s="19"/>
      <c r="D249" s="66"/>
      <c r="E249" s="28"/>
    </row>
    <row r="250" spans="2:5" ht="13.5" customHeight="1">
      <c r="B250" s="1"/>
      <c r="C250" s="19"/>
      <c r="D250" s="66"/>
      <c r="E250" s="28"/>
    </row>
    <row r="251" spans="2:5" ht="13.5" customHeight="1">
      <c r="B251" s="1"/>
      <c r="C251" s="19"/>
      <c r="D251" s="66"/>
      <c r="E251" s="24"/>
    </row>
    <row r="252" spans="2:5" ht="13.5" customHeight="1">
      <c r="B252" s="162" t="s">
        <v>93</v>
      </c>
      <c r="C252" s="166"/>
      <c r="D252" s="166"/>
      <c r="E252" s="166"/>
    </row>
    <row r="253" spans="2:5" ht="13.5" customHeight="1" thickBot="1">
      <c r="B253" s="1"/>
      <c r="C253" s="6"/>
      <c r="D253" s="67"/>
      <c r="E253" s="30"/>
    </row>
    <row r="254" spans="2:6" ht="13.5" customHeight="1">
      <c r="B254" s="91" t="s">
        <v>20</v>
      </c>
      <c r="C254" s="92" t="s">
        <v>3</v>
      </c>
      <c r="D254" s="78" t="s">
        <v>3</v>
      </c>
      <c r="E254" s="79" t="s">
        <v>4</v>
      </c>
      <c r="F254" s="126" t="s">
        <v>5</v>
      </c>
    </row>
    <row r="255" spans="2:6" ht="13.5" customHeight="1" thickBot="1">
      <c r="B255" s="93" t="s">
        <v>6</v>
      </c>
      <c r="C255" s="94" t="s">
        <v>6</v>
      </c>
      <c r="D255" s="81" t="s">
        <v>6</v>
      </c>
      <c r="E255" s="87"/>
      <c r="F255" s="127" t="str">
        <f>$F$122</f>
        <v>za  2016. god.</v>
      </c>
    </row>
    <row r="256" spans="2:6" ht="13.5" customHeight="1">
      <c r="B256" s="95" t="s">
        <v>48</v>
      </c>
      <c r="C256" s="96"/>
      <c r="D256" s="9"/>
      <c r="E256" s="12"/>
      <c r="F256" s="97"/>
    </row>
    <row r="257" spans="2:6" ht="13.5" customHeight="1">
      <c r="B257" s="23"/>
      <c r="C257" s="13">
        <v>411</v>
      </c>
      <c r="D257" s="17"/>
      <c r="E257" s="13" t="s">
        <v>97</v>
      </c>
      <c r="F257" s="15">
        <f>SUM(F258+F259+F260+F261+F262)</f>
        <v>129050</v>
      </c>
    </row>
    <row r="258" spans="2:6" ht="13.5" customHeight="1">
      <c r="B258" s="23"/>
      <c r="C258" s="16"/>
      <c r="D258" s="17" t="s">
        <v>21</v>
      </c>
      <c r="E258" s="16" t="s">
        <v>96</v>
      </c>
      <c r="F258" s="18">
        <v>75480</v>
      </c>
    </row>
    <row r="259" spans="2:6" ht="13.5" customHeight="1">
      <c r="B259" s="23"/>
      <c r="C259" s="16"/>
      <c r="D259" s="17" t="s">
        <v>22</v>
      </c>
      <c r="E259" s="16" t="s">
        <v>98</v>
      </c>
      <c r="F259" s="18">
        <v>11410</v>
      </c>
    </row>
    <row r="260" spans="2:6" ht="13.5" customHeight="1">
      <c r="B260" s="23"/>
      <c r="C260" s="16"/>
      <c r="D260" s="17" t="s">
        <v>23</v>
      </c>
      <c r="E260" s="16" t="s">
        <v>24</v>
      </c>
      <c r="F260" s="18">
        <v>27440</v>
      </c>
    </row>
    <row r="261" spans="2:6" ht="14.25" customHeight="1">
      <c r="B261" s="23"/>
      <c r="C261" s="16"/>
      <c r="D261" s="17" t="s">
        <v>25</v>
      </c>
      <c r="E261" s="16" t="s">
        <v>26</v>
      </c>
      <c r="F261" s="18">
        <v>13230</v>
      </c>
    </row>
    <row r="262" spans="2:6" ht="13.5" customHeight="1">
      <c r="B262" s="23"/>
      <c r="C262" s="16"/>
      <c r="D262" s="17" t="s">
        <v>27</v>
      </c>
      <c r="E262" s="16" t="s">
        <v>99</v>
      </c>
      <c r="F262" s="18">
        <v>1490</v>
      </c>
    </row>
    <row r="263" spans="2:6" ht="13.5" customHeight="1">
      <c r="B263" s="23"/>
      <c r="C263" s="13">
        <v>413</v>
      </c>
      <c r="D263" s="17"/>
      <c r="E263" s="13" t="s">
        <v>103</v>
      </c>
      <c r="F263" s="15">
        <f>SUM(F264+F265)</f>
        <v>11500</v>
      </c>
    </row>
    <row r="264" spans="2:6" ht="13.5" customHeight="1">
      <c r="B264" s="23"/>
      <c r="C264" s="16"/>
      <c r="D264" s="17" t="s">
        <v>28</v>
      </c>
      <c r="E264" s="16" t="s">
        <v>192</v>
      </c>
      <c r="F264" s="18">
        <v>3500</v>
      </c>
    </row>
    <row r="265" spans="2:6" ht="13.5" customHeight="1">
      <c r="B265" s="23"/>
      <c r="C265" s="16"/>
      <c r="D265" s="17" t="s">
        <v>30</v>
      </c>
      <c r="E265" s="16" t="s">
        <v>151</v>
      </c>
      <c r="F265" s="18">
        <v>8000</v>
      </c>
    </row>
    <row r="266" spans="2:6" ht="13.5" customHeight="1">
      <c r="B266" s="23"/>
      <c r="C266" s="13">
        <v>414</v>
      </c>
      <c r="D266" s="17"/>
      <c r="E266" s="13" t="s">
        <v>106</v>
      </c>
      <c r="F266" s="15">
        <f>F267+F268+F269</f>
        <v>17000</v>
      </c>
    </row>
    <row r="267" spans="2:6" ht="13.5" customHeight="1">
      <c r="B267" s="23"/>
      <c r="C267" s="16"/>
      <c r="D267" s="17" t="s">
        <v>31</v>
      </c>
      <c r="E267" s="16" t="s">
        <v>107</v>
      </c>
      <c r="F267" s="18">
        <v>6000</v>
      </c>
    </row>
    <row r="268" spans="2:6" ht="13.5" customHeight="1">
      <c r="B268" s="23"/>
      <c r="C268" s="16"/>
      <c r="D268" s="17" t="s">
        <v>108</v>
      </c>
      <c r="E268" s="16" t="s">
        <v>109</v>
      </c>
      <c r="F268" s="18">
        <v>8000</v>
      </c>
    </row>
    <row r="269" spans="2:6" ht="13.5" customHeight="1">
      <c r="B269" s="23"/>
      <c r="C269" s="16"/>
      <c r="D269" s="17" t="s">
        <v>32</v>
      </c>
      <c r="E269" s="16" t="s">
        <v>170</v>
      </c>
      <c r="F269" s="18">
        <v>3000</v>
      </c>
    </row>
    <row r="270" spans="2:6" ht="13.5" customHeight="1">
      <c r="B270" s="23"/>
      <c r="C270" s="13">
        <v>415</v>
      </c>
      <c r="D270" s="17"/>
      <c r="E270" s="13" t="s">
        <v>113</v>
      </c>
      <c r="F270" s="15">
        <f>SUM(F271+F272)</f>
        <v>6300</v>
      </c>
    </row>
    <row r="271" spans="2:6" ht="13.5" customHeight="1">
      <c r="B271" s="23"/>
      <c r="C271" s="16"/>
      <c r="D271" s="17" t="s">
        <v>114</v>
      </c>
      <c r="E271" s="16" t="s">
        <v>187</v>
      </c>
      <c r="F271" s="18">
        <v>300</v>
      </c>
    </row>
    <row r="272" spans="2:6" ht="13.5" customHeight="1">
      <c r="B272" s="23"/>
      <c r="C272" s="16"/>
      <c r="D272" s="17" t="s">
        <v>114</v>
      </c>
      <c r="E272" s="16" t="s">
        <v>157</v>
      </c>
      <c r="F272" s="45">
        <v>6000</v>
      </c>
    </row>
    <row r="273" spans="2:6" ht="13.5" customHeight="1">
      <c r="B273" s="23"/>
      <c r="C273" s="13">
        <v>419</v>
      </c>
      <c r="D273" s="17"/>
      <c r="E273" s="13" t="s">
        <v>46</v>
      </c>
      <c r="F273" s="132">
        <f>F274+F275</f>
        <v>6200</v>
      </c>
    </row>
    <row r="274" spans="2:6" ht="12.75" customHeight="1">
      <c r="B274" s="23"/>
      <c r="C274" s="16"/>
      <c r="D274" s="17" t="s">
        <v>117</v>
      </c>
      <c r="E274" s="16" t="s">
        <v>46</v>
      </c>
      <c r="F274" s="45">
        <v>5000</v>
      </c>
    </row>
    <row r="275" spans="2:6" ht="12.75" customHeight="1">
      <c r="B275" s="23"/>
      <c r="C275" s="16"/>
      <c r="D275" s="17" t="s">
        <v>117</v>
      </c>
      <c r="E275" s="16" t="s">
        <v>290</v>
      </c>
      <c r="F275" s="45">
        <v>1200</v>
      </c>
    </row>
    <row r="276" spans="2:6" ht="13.5" customHeight="1">
      <c r="B276" s="23"/>
      <c r="C276" s="13">
        <v>431</v>
      </c>
      <c r="D276" s="17"/>
      <c r="E276" s="13" t="s">
        <v>49</v>
      </c>
      <c r="F276" s="15">
        <f>SUM(F279+F281+F277+F280+F278)</f>
        <v>95000</v>
      </c>
    </row>
    <row r="277" spans="2:6" ht="13.5" customHeight="1">
      <c r="B277" s="23"/>
      <c r="C277" s="13"/>
      <c r="D277" s="17" t="s">
        <v>38</v>
      </c>
      <c r="E277" s="16" t="s">
        <v>50</v>
      </c>
      <c r="F277" s="18">
        <v>10000</v>
      </c>
    </row>
    <row r="278" spans="2:6" ht="13.5" customHeight="1">
      <c r="B278" s="23"/>
      <c r="C278" s="13"/>
      <c r="D278" s="17" t="s">
        <v>120</v>
      </c>
      <c r="E278" s="16" t="s">
        <v>280</v>
      </c>
      <c r="F278" s="18">
        <v>15000</v>
      </c>
    </row>
    <row r="279" spans="2:6" ht="13.5" customHeight="1">
      <c r="B279" s="23"/>
      <c r="C279" s="16"/>
      <c r="D279" s="17" t="s">
        <v>123</v>
      </c>
      <c r="E279" s="16" t="s">
        <v>291</v>
      </c>
      <c r="F279" s="18">
        <v>15000</v>
      </c>
    </row>
    <row r="280" spans="2:6" ht="13.5" customHeight="1">
      <c r="B280" s="23"/>
      <c r="C280" s="16"/>
      <c r="D280" s="17" t="s">
        <v>123</v>
      </c>
      <c r="E280" s="16" t="s">
        <v>95</v>
      </c>
      <c r="F280" s="18">
        <v>5000</v>
      </c>
    </row>
    <row r="281" spans="2:6" ht="13.5" customHeight="1">
      <c r="B281" s="23"/>
      <c r="C281" s="16"/>
      <c r="D281" s="17" t="s">
        <v>121</v>
      </c>
      <c r="E281" s="16" t="s">
        <v>52</v>
      </c>
      <c r="F281" s="18">
        <v>50000</v>
      </c>
    </row>
    <row r="282" spans="2:6" ht="13.5" customHeight="1">
      <c r="B282" s="23"/>
      <c r="C282" s="16"/>
      <c r="D282" s="17"/>
      <c r="E282" s="13" t="s">
        <v>53</v>
      </c>
      <c r="F282" s="15">
        <f>F257+F263+F266+F270+F273+F276</f>
        <v>265050</v>
      </c>
    </row>
    <row r="283" spans="2:6" ht="13.5" customHeight="1">
      <c r="B283" s="26"/>
      <c r="C283" s="19"/>
      <c r="D283" s="66"/>
      <c r="E283" s="24"/>
      <c r="F283" s="25"/>
    </row>
    <row r="284" spans="2:6" ht="13.5" customHeight="1">
      <c r="B284" s="26"/>
      <c r="C284" s="19"/>
      <c r="D284" s="66"/>
      <c r="E284" s="24"/>
      <c r="F284" s="25"/>
    </row>
    <row r="285" spans="2:6" ht="13.5" customHeight="1">
      <c r="B285" s="26"/>
      <c r="C285" s="19"/>
      <c r="D285" s="66"/>
      <c r="E285" s="24"/>
      <c r="F285" s="25"/>
    </row>
    <row r="286" spans="2:6" ht="16.5" customHeight="1">
      <c r="B286" s="26"/>
      <c r="C286" s="19"/>
      <c r="D286" s="66"/>
      <c r="E286" s="24"/>
      <c r="F286" s="25"/>
    </row>
    <row r="287" spans="2:6" ht="13.5" customHeight="1">
      <c r="B287" s="26"/>
      <c r="C287" s="19"/>
      <c r="D287" s="66"/>
      <c r="E287" s="24"/>
      <c r="F287" s="25"/>
    </row>
    <row r="288" spans="2:6" ht="13.5" customHeight="1">
      <c r="B288" s="26"/>
      <c r="C288" s="19"/>
      <c r="D288" s="66"/>
      <c r="E288" s="24"/>
      <c r="F288" s="25"/>
    </row>
    <row r="289" spans="2:6" ht="13.5" customHeight="1">
      <c r="B289" s="26"/>
      <c r="C289" s="19"/>
      <c r="D289" s="66"/>
      <c r="E289" s="24"/>
      <c r="F289" s="25"/>
    </row>
    <row r="290" spans="2:6" ht="13.5" customHeight="1">
      <c r="B290" s="26"/>
      <c r="C290" s="19"/>
      <c r="D290" s="66"/>
      <c r="E290" s="24"/>
      <c r="F290" s="25"/>
    </row>
    <row r="291" spans="2:6" ht="13.5" customHeight="1">
      <c r="B291" s="26"/>
      <c r="C291" s="19"/>
      <c r="D291" s="66"/>
      <c r="E291" s="24"/>
      <c r="F291" s="25"/>
    </row>
    <row r="292" spans="2:6" ht="13.5" customHeight="1">
      <c r="B292" s="26"/>
      <c r="C292" s="19"/>
      <c r="D292" s="66"/>
      <c r="E292" s="24"/>
      <c r="F292" s="25"/>
    </row>
    <row r="293" spans="2:6" ht="13.5" customHeight="1">
      <c r="B293" s="26"/>
      <c r="C293" s="19"/>
      <c r="D293" s="66"/>
      <c r="E293" s="24"/>
      <c r="F293" s="25"/>
    </row>
    <row r="294" spans="2:6" ht="13.5" customHeight="1">
      <c r="B294" s="26"/>
      <c r="C294" s="19"/>
      <c r="D294" s="66"/>
      <c r="E294" s="24"/>
      <c r="F294" s="25"/>
    </row>
    <row r="295" spans="2:6" ht="13.5" customHeight="1">
      <c r="B295" s="26"/>
      <c r="C295" s="19"/>
      <c r="D295" s="66"/>
      <c r="E295" s="24"/>
      <c r="F295" s="25"/>
    </row>
    <row r="296" spans="2:6" ht="13.5" customHeight="1">
      <c r="B296" s="26"/>
      <c r="C296" s="19"/>
      <c r="D296" s="66"/>
      <c r="E296" s="24"/>
      <c r="F296" s="25"/>
    </row>
    <row r="297" spans="2:6" ht="13.5" customHeight="1">
      <c r="B297" s="26"/>
      <c r="C297" s="19"/>
      <c r="D297" s="66"/>
      <c r="E297" s="24"/>
      <c r="F297" s="25"/>
    </row>
    <row r="298" spans="2:6" ht="13.5" customHeight="1">
      <c r="B298" s="26"/>
      <c r="C298" s="19"/>
      <c r="D298" s="66"/>
      <c r="E298" s="24"/>
      <c r="F298" s="25"/>
    </row>
    <row r="299" spans="2:6" ht="13.5" customHeight="1">
      <c r="B299" s="26"/>
      <c r="C299" s="19"/>
      <c r="D299" s="66"/>
      <c r="E299" s="24"/>
      <c r="F299" s="25"/>
    </row>
    <row r="300" spans="2:6" ht="13.5" customHeight="1">
      <c r="B300" s="26"/>
      <c r="C300" s="19"/>
      <c r="D300" s="66"/>
      <c r="E300" s="24"/>
      <c r="F300" s="25"/>
    </row>
    <row r="301" spans="2:6" ht="13.5" customHeight="1">
      <c r="B301" s="26"/>
      <c r="C301" s="19"/>
      <c r="D301" s="66"/>
      <c r="E301" s="24"/>
      <c r="F301" s="25"/>
    </row>
    <row r="302" spans="2:6" ht="13.5" customHeight="1">
      <c r="B302" s="26"/>
      <c r="C302" s="19"/>
      <c r="D302" s="66"/>
      <c r="E302" s="24"/>
      <c r="F302" s="25"/>
    </row>
    <row r="303" spans="2:6" ht="13.5" customHeight="1">
      <c r="B303" s="26"/>
      <c r="C303" s="19"/>
      <c r="D303" s="66"/>
      <c r="E303" s="24"/>
      <c r="F303" s="25"/>
    </row>
    <row r="304" spans="2:5" ht="13.5" customHeight="1">
      <c r="B304" s="162" t="s">
        <v>54</v>
      </c>
      <c r="C304" s="162"/>
      <c r="D304" s="162"/>
      <c r="E304" s="162"/>
    </row>
    <row r="305" spans="2:5" ht="13.5" customHeight="1" thickBot="1">
      <c r="B305" s="1"/>
      <c r="C305" s="6"/>
      <c r="D305" s="67"/>
      <c r="E305" s="30"/>
    </row>
    <row r="306" spans="2:6" ht="13.5" customHeight="1">
      <c r="B306" s="91" t="s">
        <v>20</v>
      </c>
      <c r="C306" s="92" t="s">
        <v>3</v>
      </c>
      <c r="D306" s="78" t="s">
        <v>3</v>
      </c>
      <c r="E306" s="79" t="s">
        <v>4</v>
      </c>
      <c r="F306" s="126" t="s">
        <v>5</v>
      </c>
    </row>
    <row r="307" spans="2:6" ht="13.5" customHeight="1" thickBot="1">
      <c r="B307" s="93" t="s">
        <v>6</v>
      </c>
      <c r="C307" s="94" t="s">
        <v>6</v>
      </c>
      <c r="D307" s="81" t="s">
        <v>6</v>
      </c>
      <c r="E307" s="87"/>
      <c r="F307" s="127" t="str">
        <f>$F$122</f>
        <v>za  2016. god.</v>
      </c>
    </row>
    <row r="308" spans="2:6" ht="13.5" customHeight="1">
      <c r="B308" s="95" t="s">
        <v>55</v>
      </c>
      <c r="C308" s="96"/>
      <c r="D308" s="9"/>
      <c r="E308" s="12"/>
      <c r="F308" s="97"/>
    </row>
    <row r="309" spans="2:6" ht="13.5" customHeight="1">
      <c r="B309" s="23"/>
      <c r="C309" s="13">
        <v>411</v>
      </c>
      <c r="D309" s="17"/>
      <c r="E309" s="13" t="s">
        <v>97</v>
      </c>
      <c r="F309" s="15">
        <f>SUM(F310+F311+F312+F313+F314)</f>
        <v>77060</v>
      </c>
    </row>
    <row r="310" spans="2:6" ht="13.5" customHeight="1">
      <c r="B310" s="23"/>
      <c r="C310" s="16"/>
      <c r="D310" s="17" t="s">
        <v>21</v>
      </c>
      <c r="E310" s="16" t="s">
        <v>96</v>
      </c>
      <c r="F310" s="18">
        <v>45220</v>
      </c>
    </row>
    <row r="311" spans="2:6" ht="13.5" customHeight="1">
      <c r="B311" s="23"/>
      <c r="C311" s="16"/>
      <c r="D311" s="17" t="s">
        <v>22</v>
      </c>
      <c r="E311" s="16" t="s">
        <v>98</v>
      </c>
      <c r="F311" s="18">
        <v>6670</v>
      </c>
    </row>
    <row r="312" spans="2:6" ht="13.5" customHeight="1">
      <c r="B312" s="23"/>
      <c r="C312" s="16"/>
      <c r="D312" s="17" t="s">
        <v>23</v>
      </c>
      <c r="E312" s="16" t="s">
        <v>24</v>
      </c>
      <c r="F312" s="18">
        <v>16390</v>
      </c>
    </row>
    <row r="313" spans="2:6" ht="16.5" customHeight="1">
      <c r="B313" s="23"/>
      <c r="C313" s="16"/>
      <c r="D313" s="17" t="s">
        <v>25</v>
      </c>
      <c r="E313" s="16" t="s">
        <v>26</v>
      </c>
      <c r="F313" s="18">
        <v>7910</v>
      </c>
    </row>
    <row r="314" spans="2:6" ht="13.5" customHeight="1">
      <c r="B314" s="23"/>
      <c r="C314" s="16"/>
      <c r="D314" s="17" t="s">
        <v>27</v>
      </c>
      <c r="E314" s="16" t="s">
        <v>99</v>
      </c>
      <c r="F314" s="18">
        <v>870</v>
      </c>
    </row>
    <row r="315" spans="2:6" ht="13.5" customHeight="1">
      <c r="B315" s="23"/>
      <c r="C315" s="13">
        <v>412</v>
      </c>
      <c r="D315" s="17"/>
      <c r="E315" s="13" t="s">
        <v>100</v>
      </c>
      <c r="F315" s="15">
        <f>SUM(F316)</f>
        <v>50000</v>
      </c>
    </row>
    <row r="316" spans="2:6" ht="13.5" customHeight="1">
      <c r="B316" s="23"/>
      <c r="C316" s="16"/>
      <c r="D316" s="17" t="s">
        <v>101</v>
      </c>
      <c r="E316" s="16" t="s">
        <v>102</v>
      </c>
      <c r="F316" s="18">
        <v>50000</v>
      </c>
    </row>
    <row r="317" spans="2:6" ht="13.5" customHeight="1">
      <c r="B317" s="23"/>
      <c r="C317" s="13">
        <v>413</v>
      </c>
      <c r="D317" s="17"/>
      <c r="E317" s="13" t="s">
        <v>103</v>
      </c>
      <c r="F317" s="22">
        <f>SUM(F318+F319)</f>
        <v>5000</v>
      </c>
    </row>
    <row r="318" spans="2:6" ht="13.5" customHeight="1">
      <c r="B318" s="23"/>
      <c r="C318" s="16"/>
      <c r="D318" s="17" t="s">
        <v>28</v>
      </c>
      <c r="E318" s="16" t="s">
        <v>192</v>
      </c>
      <c r="F318" s="18">
        <v>4000</v>
      </c>
    </row>
    <row r="319" spans="2:6" ht="13.5" customHeight="1">
      <c r="B319" s="23"/>
      <c r="C319" s="33"/>
      <c r="D319" s="17" t="s">
        <v>30</v>
      </c>
      <c r="E319" s="16" t="s">
        <v>104</v>
      </c>
      <c r="F319" s="34">
        <v>1000</v>
      </c>
    </row>
    <row r="320" spans="2:6" ht="13.5" customHeight="1">
      <c r="B320" s="23"/>
      <c r="C320" s="13">
        <v>414</v>
      </c>
      <c r="D320" s="17"/>
      <c r="E320" s="13" t="s">
        <v>106</v>
      </c>
      <c r="F320" s="15">
        <f>F321+F322+F323</f>
        <v>4500</v>
      </c>
    </row>
    <row r="321" spans="2:6" ht="13.5" customHeight="1">
      <c r="B321" s="23"/>
      <c r="C321" s="16"/>
      <c r="D321" s="17" t="s">
        <v>31</v>
      </c>
      <c r="E321" s="16" t="s">
        <v>107</v>
      </c>
      <c r="F321" s="18">
        <v>1000</v>
      </c>
    </row>
    <row r="322" spans="2:6" ht="13.5" customHeight="1">
      <c r="B322" s="23"/>
      <c r="C322" s="16"/>
      <c r="D322" s="17" t="s">
        <v>108</v>
      </c>
      <c r="E322" s="16" t="s">
        <v>109</v>
      </c>
      <c r="F322" s="18">
        <v>2000</v>
      </c>
    </row>
    <row r="323" spans="2:6" ht="13.5" customHeight="1">
      <c r="B323" s="23"/>
      <c r="C323" s="16"/>
      <c r="D323" s="17" t="s">
        <v>32</v>
      </c>
      <c r="E323" s="16" t="s">
        <v>171</v>
      </c>
      <c r="F323" s="18">
        <v>1500</v>
      </c>
    </row>
    <row r="324" spans="2:6" ht="13.5" customHeight="1">
      <c r="B324" s="23"/>
      <c r="C324" s="13">
        <v>415</v>
      </c>
      <c r="D324" s="17"/>
      <c r="E324" s="13" t="s">
        <v>113</v>
      </c>
      <c r="F324" s="15">
        <f>SUM(F325)</f>
        <v>200</v>
      </c>
    </row>
    <row r="325" spans="2:6" ht="13.5" customHeight="1">
      <c r="B325" s="23"/>
      <c r="C325" s="16"/>
      <c r="D325" s="17" t="s">
        <v>114</v>
      </c>
      <c r="E325" s="16" t="s">
        <v>187</v>
      </c>
      <c r="F325" s="18">
        <v>200</v>
      </c>
    </row>
    <row r="326" spans="2:6" ht="13.5" customHeight="1">
      <c r="B326" s="23"/>
      <c r="C326" s="13">
        <v>419</v>
      </c>
      <c r="D326" s="17"/>
      <c r="E326" s="11" t="s">
        <v>46</v>
      </c>
      <c r="F326" s="15">
        <f>SUM(F327+F328)</f>
        <v>13100</v>
      </c>
    </row>
    <row r="327" spans="2:6" ht="13.5" customHeight="1">
      <c r="B327" s="23"/>
      <c r="C327" s="16"/>
      <c r="D327" s="17" t="s">
        <v>117</v>
      </c>
      <c r="E327" s="12" t="s">
        <v>244</v>
      </c>
      <c r="F327" s="18">
        <v>9500</v>
      </c>
    </row>
    <row r="328" spans="2:6" ht="14.25" customHeight="1">
      <c r="B328" s="23"/>
      <c r="C328" s="16"/>
      <c r="D328" s="17" t="s">
        <v>117</v>
      </c>
      <c r="E328" s="12" t="s">
        <v>264</v>
      </c>
      <c r="F328" s="18">
        <v>3600</v>
      </c>
    </row>
    <row r="329" spans="2:6" ht="13.5" customHeight="1">
      <c r="B329" s="23"/>
      <c r="C329" s="13">
        <v>431</v>
      </c>
      <c r="D329" s="17"/>
      <c r="E329" s="11" t="s">
        <v>49</v>
      </c>
      <c r="F329" s="15">
        <f>SUM(F330)</f>
        <v>71109.45</v>
      </c>
    </row>
    <row r="330" spans="2:6" ht="13.5" customHeight="1">
      <c r="B330" s="23"/>
      <c r="C330" s="16"/>
      <c r="D330" s="17" t="s">
        <v>120</v>
      </c>
      <c r="E330" s="12" t="s">
        <v>56</v>
      </c>
      <c r="F330" s="45">
        <v>71109.45</v>
      </c>
    </row>
    <row r="331" spans="2:6" ht="16.5" customHeight="1">
      <c r="B331" s="23"/>
      <c r="C331" s="12"/>
      <c r="D331" s="9"/>
      <c r="E331" s="11" t="s">
        <v>53</v>
      </c>
      <c r="F331" s="15">
        <f>SUM(F309+F315+F317+F324+F329+F320+F326)</f>
        <v>220969.45</v>
      </c>
    </row>
    <row r="332" spans="2:6" ht="13.5" customHeight="1">
      <c r="B332" s="26"/>
      <c r="C332" s="19"/>
      <c r="D332" s="66"/>
      <c r="E332" s="24"/>
      <c r="F332" s="25"/>
    </row>
    <row r="333" spans="2:6" ht="13.5" customHeight="1">
      <c r="B333" s="26"/>
      <c r="C333" s="19"/>
      <c r="D333" s="66"/>
      <c r="E333" s="24"/>
      <c r="F333" s="25"/>
    </row>
    <row r="334" spans="2:6" ht="16.5" customHeight="1">
      <c r="B334" s="26"/>
      <c r="C334" s="19"/>
      <c r="D334" s="66"/>
      <c r="E334" s="24"/>
      <c r="F334" s="25"/>
    </row>
    <row r="335" spans="2:5" ht="15" customHeight="1">
      <c r="B335" s="26"/>
      <c r="C335" s="19"/>
      <c r="D335" s="66"/>
      <c r="E335" s="24"/>
    </row>
    <row r="336" spans="2:5" ht="15" customHeight="1">
      <c r="B336" s="1"/>
      <c r="C336" s="19"/>
      <c r="D336" s="66"/>
      <c r="E336" s="24"/>
    </row>
    <row r="337" spans="2:5" ht="15" customHeight="1">
      <c r="B337" s="162" t="s">
        <v>57</v>
      </c>
      <c r="C337" s="163"/>
      <c r="D337" s="163"/>
      <c r="E337" s="163"/>
    </row>
    <row r="338" spans="2:5" ht="13.5" customHeight="1" thickBot="1">
      <c r="B338" s="1"/>
      <c r="C338" s="6"/>
      <c r="D338" s="67"/>
      <c r="E338" s="30"/>
    </row>
    <row r="339" spans="2:6" ht="13.5" customHeight="1">
      <c r="B339" s="91" t="s">
        <v>20</v>
      </c>
      <c r="C339" s="78" t="s">
        <v>3</v>
      </c>
      <c r="D339" s="78" t="s">
        <v>3</v>
      </c>
      <c r="E339" s="92" t="s">
        <v>4</v>
      </c>
      <c r="F339" s="126" t="s">
        <v>5</v>
      </c>
    </row>
    <row r="340" spans="2:6" ht="13.5" customHeight="1" thickBot="1">
      <c r="B340" s="93" t="s">
        <v>6</v>
      </c>
      <c r="C340" s="81" t="s">
        <v>6</v>
      </c>
      <c r="D340" s="81" t="s">
        <v>6</v>
      </c>
      <c r="E340" s="98"/>
      <c r="F340" s="127" t="str">
        <f>$F$122</f>
        <v>za  2016. god.</v>
      </c>
    </row>
    <row r="341" spans="2:6" ht="13.5" customHeight="1">
      <c r="B341" s="95" t="s">
        <v>58</v>
      </c>
      <c r="C341" s="96"/>
      <c r="D341" s="9"/>
      <c r="E341" s="12"/>
      <c r="F341" s="97"/>
    </row>
    <row r="342" spans="2:6" ht="13.5" customHeight="1">
      <c r="B342" s="23"/>
      <c r="C342" s="13">
        <v>411</v>
      </c>
      <c r="D342" s="17"/>
      <c r="E342" s="13" t="s">
        <v>97</v>
      </c>
      <c r="F342" s="15">
        <f>SUM(F343+F344+F345+F346+F347)</f>
        <v>43980</v>
      </c>
    </row>
    <row r="343" spans="2:6" ht="13.5" customHeight="1">
      <c r="B343" s="23"/>
      <c r="C343" s="16"/>
      <c r="D343" s="17" t="s">
        <v>21</v>
      </c>
      <c r="E343" s="16" t="s">
        <v>96</v>
      </c>
      <c r="F343" s="18">
        <v>25820</v>
      </c>
    </row>
    <row r="344" spans="2:6" ht="13.5" customHeight="1">
      <c r="B344" s="23"/>
      <c r="C344" s="16"/>
      <c r="D344" s="17" t="s">
        <v>22</v>
      </c>
      <c r="E344" s="16" t="s">
        <v>98</v>
      </c>
      <c r="F344" s="18">
        <v>3760</v>
      </c>
    </row>
    <row r="345" spans="2:6" ht="13.5" customHeight="1">
      <c r="B345" s="23"/>
      <c r="C345" s="16"/>
      <c r="D345" s="17" t="s">
        <v>23</v>
      </c>
      <c r="E345" s="16" t="s">
        <v>24</v>
      </c>
      <c r="F345" s="18">
        <v>9350</v>
      </c>
    </row>
    <row r="346" spans="2:6" ht="13.5" customHeight="1">
      <c r="B346" s="23"/>
      <c r="C346" s="16"/>
      <c r="D346" s="17" t="s">
        <v>25</v>
      </c>
      <c r="E346" s="16" t="s">
        <v>26</v>
      </c>
      <c r="F346" s="18">
        <v>4550</v>
      </c>
    </row>
    <row r="347" spans="2:6" ht="13.5" customHeight="1">
      <c r="B347" s="23"/>
      <c r="C347" s="16"/>
      <c r="D347" s="17" t="s">
        <v>27</v>
      </c>
      <c r="E347" s="16" t="s">
        <v>99</v>
      </c>
      <c r="F347" s="18">
        <v>500</v>
      </c>
    </row>
    <row r="348" spans="2:6" ht="13.5" customHeight="1">
      <c r="B348" s="23"/>
      <c r="C348" s="13">
        <v>413</v>
      </c>
      <c r="D348" s="17"/>
      <c r="E348" s="13" t="s">
        <v>103</v>
      </c>
      <c r="F348" s="15">
        <f>SUM(F349+F350)</f>
        <v>2000</v>
      </c>
    </row>
    <row r="349" spans="2:6" ht="13.5" customHeight="1">
      <c r="B349" s="23"/>
      <c r="C349" s="16"/>
      <c r="D349" s="17" t="s">
        <v>28</v>
      </c>
      <c r="E349" s="16" t="s">
        <v>192</v>
      </c>
      <c r="F349" s="18">
        <v>1000</v>
      </c>
    </row>
    <row r="350" spans="2:6" ht="13.5" customHeight="1">
      <c r="B350" s="23"/>
      <c r="C350" s="33"/>
      <c r="D350" s="17" t="s">
        <v>30</v>
      </c>
      <c r="E350" s="16" t="s">
        <v>151</v>
      </c>
      <c r="F350" s="34">
        <v>1000</v>
      </c>
    </row>
    <row r="351" spans="2:6" ht="13.5" customHeight="1">
      <c r="B351" s="23"/>
      <c r="C351" s="13">
        <v>414</v>
      </c>
      <c r="D351" s="17"/>
      <c r="E351" s="13" t="s">
        <v>106</v>
      </c>
      <c r="F351" s="15">
        <f>F352+F353+F354</f>
        <v>1900</v>
      </c>
    </row>
    <row r="352" spans="2:6" ht="13.5" customHeight="1">
      <c r="B352" s="23"/>
      <c r="C352" s="16"/>
      <c r="D352" s="17" t="s">
        <v>31</v>
      </c>
      <c r="E352" s="16" t="s">
        <v>107</v>
      </c>
      <c r="F352" s="18">
        <v>600</v>
      </c>
    </row>
    <row r="353" spans="2:6" ht="13.5" customHeight="1">
      <c r="B353" s="23"/>
      <c r="C353" s="16"/>
      <c r="D353" s="17" t="s">
        <v>108</v>
      </c>
      <c r="E353" s="16" t="s">
        <v>109</v>
      </c>
      <c r="F353" s="18">
        <v>600</v>
      </c>
    </row>
    <row r="354" spans="2:6" ht="13.5" customHeight="1">
      <c r="B354" s="23"/>
      <c r="C354" s="16"/>
      <c r="D354" s="17" t="s">
        <v>32</v>
      </c>
      <c r="E354" s="16" t="s">
        <v>171</v>
      </c>
      <c r="F354" s="18">
        <v>700</v>
      </c>
    </row>
    <row r="355" spans="2:6" ht="13.5" customHeight="1">
      <c r="B355" s="23"/>
      <c r="C355" s="13">
        <v>415</v>
      </c>
      <c r="D355" s="17"/>
      <c r="E355" s="13" t="s">
        <v>113</v>
      </c>
      <c r="F355" s="15">
        <f>SUM(F356)</f>
        <v>100</v>
      </c>
    </row>
    <row r="356" spans="2:6" ht="13.5" customHeight="1">
      <c r="B356" s="23"/>
      <c r="C356" s="16"/>
      <c r="D356" s="17" t="s">
        <v>114</v>
      </c>
      <c r="E356" s="16" t="s">
        <v>187</v>
      </c>
      <c r="F356" s="18">
        <v>100</v>
      </c>
    </row>
    <row r="357" spans="2:6" ht="13.5" customHeight="1">
      <c r="B357" s="23"/>
      <c r="C357" s="12"/>
      <c r="D357" s="9"/>
      <c r="E357" s="11" t="s">
        <v>53</v>
      </c>
      <c r="F357" s="15">
        <f>SUM(F342+F348+F351+F355)</f>
        <v>47980</v>
      </c>
    </row>
    <row r="358" spans="2:6" ht="13.5" customHeight="1">
      <c r="B358" s="26"/>
      <c r="C358" s="19"/>
      <c r="D358" s="66"/>
      <c r="E358" s="24"/>
      <c r="F358" s="25"/>
    </row>
    <row r="359" spans="2:6" ht="13.5" customHeight="1">
      <c r="B359" s="26"/>
      <c r="C359" s="19"/>
      <c r="D359" s="66"/>
      <c r="E359" s="24"/>
      <c r="F359" s="25"/>
    </row>
    <row r="360" spans="2:6" ht="13.5" customHeight="1">
      <c r="B360" s="26"/>
      <c r="C360" s="19"/>
      <c r="D360" s="66"/>
      <c r="E360" s="24"/>
      <c r="F360" s="25"/>
    </row>
    <row r="361" spans="2:6" ht="13.5" customHeight="1">
      <c r="B361" s="26"/>
      <c r="C361" s="19"/>
      <c r="D361" s="66"/>
      <c r="E361" s="24"/>
      <c r="F361" s="25"/>
    </row>
    <row r="362" spans="2:6" ht="13.5" customHeight="1">
      <c r="B362" s="26"/>
      <c r="C362" s="19"/>
      <c r="D362" s="66"/>
      <c r="E362" s="24"/>
      <c r="F362" s="25"/>
    </row>
    <row r="363" spans="2:5" ht="16.5" customHeight="1">
      <c r="B363" s="162" t="s">
        <v>188</v>
      </c>
      <c r="C363" s="163"/>
      <c r="D363" s="163"/>
      <c r="E363" s="163"/>
    </row>
    <row r="364" spans="2:5" ht="13.5" customHeight="1" thickBot="1">
      <c r="B364" s="1"/>
      <c r="C364" s="6"/>
      <c r="D364" s="67"/>
      <c r="E364" s="30"/>
    </row>
    <row r="365" spans="2:6" ht="15" customHeight="1">
      <c r="B365" s="128" t="s">
        <v>20</v>
      </c>
      <c r="C365" s="77" t="s">
        <v>3</v>
      </c>
      <c r="D365" s="78" t="s">
        <v>3</v>
      </c>
      <c r="E365" s="92" t="s">
        <v>4</v>
      </c>
      <c r="F365" s="126" t="s">
        <v>5</v>
      </c>
    </row>
    <row r="366" spans="2:6" ht="13.5" customHeight="1" thickBot="1">
      <c r="B366" s="129" t="s">
        <v>6</v>
      </c>
      <c r="C366" s="80" t="s">
        <v>6</v>
      </c>
      <c r="D366" s="81" t="s">
        <v>6</v>
      </c>
      <c r="E366" s="98"/>
      <c r="F366" s="127" t="str">
        <f>$F$122</f>
        <v>za  2016. god.</v>
      </c>
    </row>
    <row r="367" spans="2:6" ht="13.5" customHeight="1">
      <c r="B367" s="95" t="s">
        <v>59</v>
      </c>
      <c r="C367" s="96"/>
      <c r="D367" s="9"/>
      <c r="E367" s="12"/>
      <c r="F367" s="97"/>
    </row>
    <row r="368" spans="2:6" ht="13.5" customHeight="1">
      <c r="B368" s="23"/>
      <c r="C368" s="13">
        <v>411</v>
      </c>
      <c r="D368" s="17"/>
      <c r="E368" s="13" t="s">
        <v>97</v>
      </c>
      <c r="F368" s="15">
        <f>SUM(F369+F370+F371+F372+F373)</f>
        <v>182040</v>
      </c>
    </row>
    <row r="369" spans="2:6" ht="13.5" customHeight="1">
      <c r="B369" s="23"/>
      <c r="C369" s="16"/>
      <c r="D369" s="17" t="s">
        <v>21</v>
      </c>
      <c r="E369" s="16" t="s">
        <v>96</v>
      </c>
      <c r="F369" s="18">
        <v>107560</v>
      </c>
    </row>
    <row r="370" spans="2:6" ht="13.5" customHeight="1">
      <c r="B370" s="23"/>
      <c r="C370" s="16"/>
      <c r="D370" s="17" t="s">
        <v>22</v>
      </c>
      <c r="E370" s="16" t="s">
        <v>98</v>
      </c>
      <c r="F370" s="18">
        <v>14670</v>
      </c>
    </row>
    <row r="371" spans="2:6" ht="13.5" customHeight="1">
      <c r="B371" s="23"/>
      <c r="C371" s="16"/>
      <c r="D371" s="17" t="s">
        <v>23</v>
      </c>
      <c r="E371" s="16" t="s">
        <v>24</v>
      </c>
      <c r="F371" s="18">
        <v>38600</v>
      </c>
    </row>
    <row r="372" spans="2:6" ht="13.5" customHeight="1">
      <c r="B372" s="23"/>
      <c r="C372" s="16"/>
      <c r="D372" s="17" t="s">
        <v>25</v>
      </c>
      <c r="E372" s="16" t="s">
        <v>26</v>
      </c>
      <c r="F372" s="18">
        <v>19300</v>
      </c>
    </row>
    <row r="373" spans="2:6" ht="13.5" customHeight="1">
      <c r="B373" s="23"/>
      <c r="C373" s="16"/>
      <c r="D373" s="17" t="s">
        <v>27</v>
      </c>
      <c r="E373" s="16" t="s">
        <v>99</v>
      </c>
      <c r="F373" s="18">
        <v>1910</v>
      </c>
    </row>
    <row r="374" spans="2:6" ht="13.5" customHeight="1">
      <c r="B374" s="23"/>
      <c r="C374" s="13">
        <v>413</v>
      </c>
      <c r="D374" s="17"/>
      <c r="E374" s="13" t="s">
        <v>103</v>
      </c>
      <c r="F374" s="15">
        <f>SUM(F375+F377+F376)</f>
        <v>5200</v>
      </c>
    </row>
    <row r="375" spans="2:6" ht="13.5" customHeight="1">
      <c r="B375" s="23"/>
      <c r="C375" s="16"/>
      <c r="D375" s="17" t="s">
        <v>28</v>
      </c>
      <c r="E375" s="16" t="s">
        <v>192</v>
      </c>
      <c r="F375" s="18">
        <v>2500</v>
      </c>
    </row>
    <row r="376" spans="2:6" ht="13.5" customHeight="1">
      <c r="B376" s="23"/>
      <c r="C376" s="16"/>
      <c r="D376" s="17" t="s">
        <v>28</v>
      </c>
      <c r="E376" s="16" t="s">
        <v>174</v>
      </c>
      <c r="F376" s="18">
        <v>2000</v>
      </c>
    </row>
    <row r="377" spans="2:6" ht="13.5" customHeight="1">
      <c r="B377" s="23"/>
      <c r="C377" s="33"/>
      <c r="D377" s="17" t="s">
        <v>30</v>
      </c>
      <c r="E377" s="16" t="s">
        <v>151</v>
      </c>
      <c r="F377" s="34">
        <v>700</v>
      </c>
    </row>
    <row r="378" spans="2:6" ht="13.5" customHeight="1">
      <c r="B378" s="23"/>
      <c r="C378" s="13">
        <v>414</v>
      </c>
      <c r="D378" s="17"/>
      <c r="E378" s="13" t="s">
        <v>106</v>
      </c>
      <c r="F378" s="15">
        <f>F379+F380+F381+F382</f>
        <v>3600</v>
      </c>
    </row>
    <row r="379" spans="2:6" ht="13.5" customHeight="1">
      <c r="B379" s="23"/>
      <c r="C379" s="16"/>
      <c r="D379" s="17" t="s">
        <v>31</v>
      </c>
      <c r="E379" s="16" t="s">
        <v>107</v>
      </c>
      <c r="F379" s="18">
        <v>400</v>
      </c>
    </row>
    <row r="380" spans="2:6" ht="13.5" customHeight="1">
      <c r="B380" s="23"/>
      <c r="C380" s="16"/>
      <c r="D380" s="17" t="s">
        <v>108</v>
      </c>
      <c r="E380" s="16" t="s">
        <v>109</v>
      </c>
      <c r="F380" s="18">
        <v>500</v>
      </c>
    </row>
    <row r="381" spans="2:6" ht="13.5" customHeight="1">
      <c r="B381" s="23"/>
      <c r="C381" s="16"/>
      <c r="D381" s="17" t="s">
        <v>32</v>
      </c>
      <c r="E381" s="16" t="s">
        <v>173</v>
      </c>
      <c r="F381" s="18">
        <v>1200</v>
      </c>
    </row>
    <row r="382" spans="2:6" ht="13.5" customHeight="1">
      <c r="B382" s="23"/>
      <c r="C382" s="16"/>
      <c r="D382" s="17" t="s">
        <v>32</v>
      </c>
      <c r="E382" s="16" t="s">
        <v>172</v>
      </c>
      <c r="F382" s="18">
        <v>1500</v>
      </c>
    </row>
    <row r="383" spans="2:6" ht="13.5" customHeight="1">
      <c r="B383" s="23"/>
      <c r="C383" s="13">
        <v>415</v>
      </c>
      <c r="D383" s="17"/>
      <c r="E383" s="13" t="s">
        <v>113</v>
      </c>
      <c r="F383" s="15">
        <f>SUM(F384)</f>
        <v>200</v>
      </c>
    </row>
    <row r="384" spans="2:6" ht="13.5" customHeight="1">
      <c r="B384" s="23"/>
      <c r="C384" s="16"/>
      <c r="D384" s="17" t="s">
        <v>114</v>
      </c>
      <c r="E384" s="16" t="s">
        <v>187</v>
      </c>
      <c r="F384" s="18">
        <v>200</v>
      </c>
    </row>
    <row r="385" spans="2:6" ht="13.5" customHeight="1">
      <c r="B385" s="23"/>
      <c r="C385" s="12"/>
      <c r="D385" s="9"/>
      <c r="E385" s="11" t="s">
        <v>53</v>
      </c>
      <c r="F385" s="15">
        <f>SUM(F368+F374+F383+F378)</f>
        <v>191040</v>
      </c>
    </row>
    <row r="386" spans="2:6" ht="13.5" customHeight="1">
      <c r="B386" s="26"/>
      <c r="C386" s="19"/>
      <c r="D386" s="66"/>
      <c r="E386" s="24"/>
      <c r="F386" s="25"/>
    </row>
    <row r="387" spans="2:6" ht="13.5" customHeight="1">
      <c r="B387" s="26"/>
      <c r="C387" s="19"/>
      <c r="D387" s="66"/>
      <c r="E387" s="24"/>
      <c r="F387" s="25"/>
    </row>
    <row r="388" spans="2:5" ht="16.5" customHeight="1">
      <c r="B388" s="162" t="s">
        <v>194</v>
      </c>
      <c r="C388" s="163"/>
      <c r="D388" s="163"/>
      <c r="E388" s="163"/>
    </row>
    <row r="389" spans="2:5" ht="13.5" customHeight="1" thickBot="1">
      <c r="B389" s="1"/>
      <c r="C389" s="6"/>
      <c r="D389" s="67"/>
      <c r="E389" s="30"/>
    </row>
    <row r="390" spans="2:6" ht="13.5" customHeight="1">
      <c r="B390" s="91" t="s">
        <v>20</v>
      </c>
      <c r="C390" s="78" t="s">
        <v>3</v>
      </c>
      <c r="D390" s="78" t="s">
        <v>3</v>
      </c>
      <c r="E390" s="92" t="s">
        <v>4</v>
      </c>
      <c r="F390" s="126" t="s">
        <v>5</v>
      </c>
    </row>
    <row r="391" spans="2:6" ht="13.5" customHeight="1" thickBot="1">
      <c r="B391" s="93" t="s">
        <v>6</v>
      </c>
      <c r="C391" s="81" t="s">
        <v>6</v>
      </c>
      <c r="D391" s="81" t="s">
        <v>6</v>
      </c>
      <c r="E391" s="98"/>
      <c r="F391" s="127" t="str">
        <f>$F$122</f>
        <v>za  2016. god.</v>
      </c>
    </row>
    <row r="392" spans="2:6" ht="13.5" customHeight="1">
      <c r="B392" s="95" t="s">
        <v>62</v>
      </c>
      <c r="C392" s="96"/>
      <c r="D392" s="9"/>
      <c r="E392" s="12"/>
      <c r="F392" s="97"/>
    </row>
    <row r="393" spans="2:6" ht="13.5" customHeight="1">
      <c r="B393" s="23"/>
      <c r="C393" s="13">
        <v>411</v>
      </c>
      <c r="D393" s="17"/>
      <c r="E393" s="13" t="s">
        <v>97</v>
      </c>
      <c r="F393" s="15">
        <f>SUM(F394+F395+F396+F397+F398)</f>
        <v>46340</v>
      </c>
    </row>
    <row r="394" spans="2:6" ht="13.5" customHeight="1">
      <c r="B394" s="23"/>
      <c r="C394" s="16"/>
      <c r="D394" s="17" t="s">
        <v>21</v>
      </c>
      <c r="E394" s="16" t="s">
        <v>96</v>
      </c>
      <c r="F394" s="18">
        <v>27370</v>
      </c>
    </row>
    <row r="395" spans="2:6" ht="13.5" customHeight="1">
      <c r="B395" s="23"/>
      <c r="C395" s="16"/>
      <c r="D395" s="17" t="s">
        <v>22</v>
      </c>
      <c r="E395" s="16" t="s">
        <v>98</v>
      </c>
      <c r="F395" s="18">
        <v>3790</v>
      </c>
    </row>
    <row r="396" spans="2:6" ht="13.5" customHeight="1">
      <c r="B396" s="23"/>
      <c r="C396" s="16"/>
      <c r="D396" s="17" t="s">
        <v>23</v>
      </c>
      <c r="E396" s="16" t="s">
        <v>24</v>
      </c>
      <c r="F396" s="18">
        <v>9850</v>
      </c>
    </row>
    <row r="397" spans="2:6" ht="15" customHeight="1">
      <c r="B397" s="23"/>
      <c r="C397" s="16"/>
      <c r="D397" s="17" t="s">
        <v>25</v>
      </c>
      <c r="E397" s="16" t="s">
        <v>26</v>
      </c>
      <c r="F397" s="18">
        <v>4830</v>
      </c>
    </row>
    <row r="398" spans="2:6" ht="13.5" customHeight="1">
      <c r="B398" s="23"/>
      <c r="C398" s="16"/>
      <c r="D398" s="17" t="s">
        <v>27</v>
      </c>
      <c r="E398" s="16" t="s">
        <v>99</v>
      </c>
      <c r="F398" s="18">
        <v>500</v>
      </c>
    </row>
    <row r="399" spans="2:6" ht="13.5" customHeight="1">
      <c r="B399" s="23"/>
      <c r="C399" s="13">
        <v>413</v>
      </c>
      <c r="D399" s="17"/>
      <c r="E399" s="13" t="s">
        <v>103</v>
      </c>
      <c r="F399" s="22">
        <f>SUM(F400+F401)</f>
        <v>1100</v>
      </c>
    </row>
    <row r="400" spans="2:6" ht="13.5" customHeight="1">
      <c r="B400" s="23"/>
      <c r="C400" s="16"/>
      <c r="D400" s="17" t="s">
        <v>28</v>
      </c>
      <c r="E400" s="16" t="s">
        <v>192</v>
      </c>
      <c r="F400" s="18">
        <v>600</v>
      </c>
    </row>
    <row r="401" spans="2:6" ht="13.5" customHeight="1">
      <c r="B401" s="23"/>
      <c r="C401" s="33"/>
      <c r="D401" s="17" t="s">
        <v>30</v>
      </c>
      <c r="E401" s="16" t="s">
        <v>151</v>
      </c>
      <c r="F401" s="34">
        <v>500</v>
      </c>
    </row>
    <row r="402" spans="2:6" ht="13.5" customHeight="1">
      <c r="B402" s="23"/>
      <c r="C402" s="13">
        <v>414</v>
      </c>
      <c r="D402" s="17"/>
      <c r="E402" s="13" t="s">
        <v>106</v>
      </c>
      <c r="F402" s="15">
        <f>F403+F404+F405</f>
        <v>1400</v>
      </c>
    </row>
    <row r="403" spans="2:6" ht="15" customHeight="1">
      <c r="B403" s="23"/>
      <c r="C403" s="16"/>
      <c r="D403" s="17" t="s">
        <v>31</v>
      </c>
      <c r="E403" s="16" t="s">
        <v>107</v>
      </c>
      <c r="F403" s="18">
        <v>400</v>
      </c>
    </row>
    <row r="404" spans="2:6" ht="13.5" customHeight="1">
      <c r="B404" s="23"/>
      <c r="C404" s="16"/>
      <c r="D404" s="17" t="s">
        <v>108</v>
      </c>
      <c r="E404" s="16" t="s">
        <v>109</v>
      </c>
      <c r="F404" s="18">
        <v>500</v>
      </c>
    </row>
    <row r="405" spans="2:6" ht="13.5" customHeight="1">
      <c r="B405" s="23"/>
      <c r="C405" s="16"/>
      <c r="D405" s="17" t="s">
        <v>32</v>
      </c>
      <c r="E405" s="16" t="s">
        <v>171</v>
      </c>
      <c r="F405" s="18">
        <v>500</v>
      </c>
    </row>
    <row r="406" spans="2:6" ht="15" customHeight="1">
      <c r="B406" s="23"/>
      <c r="C406" s="13">
        <v>415</v>
      </c>
      <c r="D406" s="17"/>
      <c r="E406" s="13" t="s">
        <v>113</v>
      </c>
      <c r="F406" s="15">
        <f>SUM(F407)</f>
        <v>100</v>
      </c>
    </row>
    <row r="407" spans="2:6" ht="13.5" customHeight="1">
      <c r="B407" s="23"/>
      <c r="C407" s="16"/>
      <c r="D407" s="17" t="s">
        <v>114</v>
      </c>
      <c r="E407" s="16" t="s">
        <v>187</v>
      </c>
      <c r="F407" s="18">
        <v>100</v>
      </c>
    </row>
    <row r="408" spans="2:6" ht="13.5" customHeight="1">
      <c r="B408" s="23"/>
      <c r="C408" s="13">
        <v>421</v>
      </c>
      <c r="D408" s="17"/>
      <c r="E408" s="13" t="s">
        <v>160</v>
      </c>
      <c r="F408" s="15">
        <f>SUM(F409)</f>
        <v>5000</v>
      </c>
    </row>
    <row r="409" spans="2:6" ht="13.5" customHeight="1">
      <c r="B409" s="23"/>
      <c r="C409" s="16"/>
      <c r="D409" s="17" t="s">
        <v>161</v>
      </c>
      <c r="E409" s="16" t="s">
        <v>162</v>
      </c>
      <c r="F409" s="18">
        <v>5000</v>
      </c>
    </row>
    <row r="410" spans="2:6" ht="15" customHeight="1">
      <c r="B410" s="23"/>
      <c r="C410" s="13">
        <v>431</v>
      </c>
      <c r="D410" s="17"/>
      <c r="E410" s="13" t="s">
        <v>49</v>
      </c>
      <c r="F410" s="15">
        <f>SUM(F411:F417)</f>
        <v>238000</v>
      </c>
    </row>
    <row r="411" spans="2:6" ht="13.5" customHeight="1">
      <c r="B411" s="23"/>
      <c r="C411" s="12"/>
      <c r="D411" s="17" t="s">
        <v>39</v>
      </c>
      <c r="E411" s="12" t="s">
        <v>63</v>
      </c>
      <c r="F411" s="18">
        <v>15000</v>
      </c>
    </row>
    <row r="412" spans="2:6" ht="15" customHeight="1">
      <c r="B412" s="23"/>
      <c r="C412" s="12"/>
      <c r="D412" s="17" t="s">
        <v>168</v>
      </c>
      <c r="E412" s="134" t="s">
        <v>262</v>
      </c>
      <c r="F412" s="18">
        <v>29000</v>
      </c>
    </row>
    <row r="413" spans="2:6" ht="15" customHeight="1">
      <c r="B413" s="23"/>
      <c r="C413" s="12"/>
      <c r="D413" s="17" t="s">
        <v>168</v>
      </c>
      <c r="E413" s="134" t="s">
        <v>263</v>
      </c>
      <c r="F413" s="32">
        <v>7000</v>
      </c>
    </row>
    <row r="414" spans="2:6" ht="13.5" customHeight="1">
      <c r="B414" s="23"/>
      <c r="C414" s="12"/>
      <c r="D414" s="17" t="s">
        <v>120</v>
      </c>
      <c r="E414" s="16" t="s">
        <v>64</v>
      </c>
      <c r="F414" s="32">
        <v>7000</v>
      </c>
    </row>
    <row r="415" spans="2:6" ht="13.5" customHeight="1">
      <c r="B415" s="23"/>
      <c r="C415" s="12"/>
      <c r="D415" s="17" t="s">
        <v>38</v>
      </c>
      <c r="E415" s="12" t="s">
        <v>90</v>
      </c>
      <c r="F415" s="32">
        <v>140000</v>
      </c>
    </row>
    <row r="416" spans="2:6" ht="13.5" customHeight="1">
      <c r="B416" s="23"/>
      <c r="C416" s="12"/>
      <c r="D416" s="9" t="s">
        <v>38</v>
      </c>
      <c r="E416" s="12" t="s">
        <v>292</v>
      </c>
      <c r="F416" s="32">
        <v>15000</v>
      </c>
    </row>
    <row r="417" spans="2:6" ht="13.5" customHeight="1">
      <c r="B417" s="23"/>
      <c r="C417" s="12"/>
      <c r="D417" s="9" t="s">
        <v>123</v>
      </c>
      <c r="E417" s="12" t="s">
        <v>293</v>
      </c>
      <c r="F417" s="32">
        <v>25000</v>
      </c>
    </row>
    <row r="418" spans="2:6" ht="13.5" customHeight="1">
      <c r="B418" s="23"/>
      <c r="C418" s="12"/>
      <c r="D418" s="9"/>
      <c r="E418" s="11" t="s">
        <v>53</v>
      </c>
      <c r="F418" s="15">
        <f>SUM(F393+F399+F406+F410+F402+F408)</f>
        <v>291940</v>
      </c>
    </row>
    <row r="419" spans="2:6" ht="13.5" customHeight="1">
      <c r="B419" s="26"/>
      <c r="C419" s="19"/>
      <c r="D419" s="66"/>
      <c r="E419" s="24"/>
      <c r="F419" s="25"/>
    </row>
    <row r="420" spans="2:6" ht="13.5" customHeight="1">
      <c r="B420" s="26"/>
      <c r="C420" s="19"/>
      <c r="D420" s="66"/>
      <c r="E420" s="24"/>
      <c r="F420" s="25"/>
    </row>
    <row r="421" spans="2:6" ht="13.5" customHeight="1">
      <c r="B421" s="26"/>
      <c r="C421" s="19"/>
      <c r="D421" s="66"/>
      <c r="E421" s="24"/>
      <c r="F421" s="25"/>
    </row>
    <row r="422" spans="2:5" ht="13.5" customHeight="1">
      <c r="B422" s="162" t="s">
        <v>193</v>
      </c>
      <c r="C422" s="167"/>
      <c r="D422" s="167"/>
      <c r="E422" s="167"/>
    </row>
    <row r="423" spans="2:5" ht="15" customHeight="1" thickBot="1">
      <c r="B423" s="1"/>
      <c r="C423" s="6"/>
      <c r="D423" s="67"/>
      <c r="E423" s="30"/>
    </row>
    <row r="424" spans="2:6" ht="13.5" customHeight="1">
      <c r="B424" s="91" t="s">
        <v>20</v>
      </c>
      <c r="C424" s="78" t="s">
        <v>3</v>
      </c>
      <c r="D424" s="78" t="s">
        <v>3</v>
      </c>
      <c r="E424" s="92" t="s">
        <v>4</v>
      </c>
      <c r="F424" s="126" t="s">
        <v>5</v>
      </c>
    </row>
    <row r="425" spans="2:6" ht="13.5" customHeight="1" thickBot="1">
      <c r="B425" s="93" t="s">
        <v>6</v>
      </c>
      <c r="C425" s="81" t="s">
        <v>6</v>
      </c>
      <c r="D425" s="81" t="s">
        <v>6</v>
      </c>
      <c r="E425" s="98"/>
      <c r="F425" s="127" t="str">
        <f>$F$122</f>
        <v>za  2016. god.</v>
      </c>
    </row>
    <row r="426" spans="2:6" ht="13.5" customHeight="1">
      <c r="B426" s="95" t="s">
        <v>65</v>
      </c>
      <c r="C426" s="96"/>
      <c r="D426" s="9"/>
      <c r="E426" s="12"/>
      <c r="F426" s="97"/>
    </row>
    <row r="427" spans="2:6" ht="13.5" customHeight="1">
      <c r="B427" s="23"/>
      <c r="C427" s="13">
        <v>411</v>
      </c>
      <c r="D427" s="17"/>
      <c r="E427" s="13" t="s">
        <v>97</v>
      </c>
      <c r="F427" s="15">
        <f>SUM(F428+F429+F430+F431+F432)</f>
        <v>74660</v>
      </c>
    </row>
    <row r="428" spans="2:6" ht="13.5" customHeight="1">
      <c r="B428" s="23"/>
      <c r="C428" s="16"/>
      <c r="D428" s="17" t="s">
        <v>21</v>
      </c>
      <c r="E428" s="16" t="s">
        <v>96</v>
      </c>
      <c r="F428" s="18">
        <v>44080</v>
      </c>
    </row>
    <row r="429" spans="2:6" ht="13.5" customHeight="1">
      <c r="B429" s="23"/>
      <c r="C429" s="16"/>
      <c r="D429" s="17" t="s">
        <v>22</v>
      </c>
      <c r="E429" s="16" t="s">
        <v>98</v>
      </c>
      <c r="F429" s="18">
        <v>6080</v>
      </c>
    </row>
    <row r="430" spans="2:6" ht="13.5" customHeight="1">
      <c r="B430" s="23"/>
      <c r="C430" s="16"/>
      <c r="D430" s="17" t="s">
        <v>23</v>
      </c>
      <c r="E430" s="16" t="s">
        <v>24</v>
      </c>
      <c r="F430" s="18">
        <v>15850</v>
      </c>
    </row>
    <row r="431" spans="2:6" ht="13.5" customHeight="1">
      <c r="B431" s="23"/>
      <c r="C431" s="16"/>
      <c r="D431" s="17" t="s">
        <v>25</v>
      </c>
      <c r="E431" s="16" t="s">
        <v>26</v>
      </c>
      <c r="F431" s="18">
        <v>7850</v>
      </c>
    </row>
    <row r="432" spans="2:6" ht="13.5" customHeight="1">
      <c r="B432" s="23"/>
      <c r="C432" s="16"/>
      <c r="D432" s="17" t="s">
        <v>27</v>
      </c>
      <c r="E432" s="16" t="s">
        <v>99</v>
      </c>
      <c r="F432" s="18">
        <v>800</v>
      </c>
    </row>
    <row r="433" spans="2:6" ht="13.5" customHeight="1">
      <c r="B433" s="23"/>
      <c r="C433" s="13">
        <v>413</v>
      </c>
      <c r="D433" s="17"/>
      <c r="E433" s="13" t="s">
        <v>103</v>
      </c>
      <c r="F433" s="15">
        <f>SUM(F434+F435+F436)</f>
        <v>31500</v>
      </c>
    </row>
    <row r="434" spans="2:6" ht="13.5" customHeight="1">
      <c r="B434" s="23"/>
      <c r="C434" s="16"/>
      <c r="D434" s="17" t="s">
        <v>28</v>
      </c>
      <c r="E434" s="16" t="s">
        <v>192</v>
      </c>
      <c r="F434" s="18">
        <v>4000</v>
      </c>
    </row>
    <row r="435" spans="2:6" ht="13.5" customHeight="1">
      <c r="B435" s="23"/>
      <c r="C435" s="33"/>
      <c r="D435" s="17" t="s">
        <v>29</v>
      </c>
      <c r="E435" s="16" t="s">
        <v>105</v>
      </c>
      <c r="F435" s="34">
        <v>25000</v>
      </c>
    </row>
    <row r="436" spans="2:6" ht="13.5" customHeight="1">
      <c r="B436" s="23"/>
      <c r="C436" s="16"/>
      <c r="D436" s="17" t="s">
        <v>30</v>
      </c>
      <c r="E436" s="16" t="s">
        <v>151</v>
      </c>
      <c r="F436" s="18">
        <v>2500</v>
      </c>
    </row>
    <row r="437" spans="2:6" ht="13.5" customHeight="1">
      <c r="B437" s="23"/>
      <c r="C437" s="13">
        <v>414</v>
      </c>
      <c r="D437" s="17"/>
      <c r="E437" s="13" t="s">
        <v>106</v>
      </c>
      <c r="F437" s="15">
        <f>F438+F439+F440+F441+F442</f>
        <v>19000</v>
      </c>
    </row>
    <row r="438" spans="2:6" ht="13.5" customHeight="1">
      <c r="B438" s="23"/>
      <c r="C438" s="16"/>
      <c r="D438" s="17" t="s">
        <v>31</v>
      </c>
      <c r="E438" s="16" t="s">
        <v>107</v>
      </c>
      <c r="F438" s="18">
        <v>1900</v>
      </c>
    </row>
    <row r="439" spans="2:6" ht="13.5" customHeight="1">
      <c r="B439" s="23"/>
      <c r="C439" s="16"/>
      <c r="D439" s="17" t="s">
        <v>108</v>
      </c>
      <c r="E439" s="16" t="s">
        <v>109</v>
      </c>
      <c r="F439" s="18">
        <v>1500</v>
      </c>
    </row>
    <row r="440" spans="2:6" ht="13.5" customHeight="1">
      <c r="B440" s="23"/>
      <c r="C440" s="16"/>
      <c r="D440" s="17" t="s">
        <v>32</v>
      </c>
      <c r="E440" s="16" t="s">
        <v>171</v>
      </c>
      <c r="F440" s="18">
        <v>1600</v>
      </c>
    </row>
    <row r="441" spans="2:6" ht="13.5" customHeight="1">
      <c r="B441" s="23"/>
      <c r="C441" s="31"/>
      <c r="D441" s="17" t="s">
        <v>110</v>
      </c>
      <c r="E441" s="16" t="s">
        <v>165</v>
      </c>
      <c r="F441" s="36">
        <v>9000</v>
      </c>
    </row>
    <row r="442" spans="2:6" ht="13.5" customHeight="1">
      <c r="B442" s="23"/>
      <c r="C442" s="16"/>
      <c r="D442" s="17" t="s">
        <v>111</v>
      </c>
      <c r="E442" s="16" t="s">
        <v>245</v>
      </c>
      <c r="F442" s="18">
        <v>5000</v>
      </c>
    </row>
    <row r="443" spans="2:6" ht="13.5" customHeight="1">
      <c r="B443" s="23"/>
      <c r="C443" s="13">
        <v>415</v>
      </c>
      <c r="D443" s="17"/>
      <c r="E443" s="13" t="s">
        <v>113</v>
      </c>
      <c r="F443" s="15">
        <f>SUM(F444)</f>
        <v>800</v>
      </c>
    </row>
    <row r="444" spans="2:6" ht="13.5" customHeight="1">
      <c r="B444" s="23"/>
      <c r="C444" s="16"/>
      <c r="D444" s="17" t="s">
        <v>114</v>
      </c>
      <c r="E444" s="16" t="s">
        <v>187</v>
      </c>
      <c r="F444" s="18">
        <v>800</v>
      </c>
    </row>
    <row r="445" spans="2:6" ht="13.5" customHeight="1">
      <c r="B445" s="23"/>
      <c r="C445" s="13">
        <v>416</v>
      </c>
      <c r="D445" s="17"/>
      <c r="E445" s="13" t="s">
        <v>33</v>
      </c>
      <c r="F445" s="15">
        <f>SUM(F446)</f>
        <v>193000</v>
      </c>
    </row>
    <row r="446" spans="2:6" ht="13.5" customHeight="1">
      <c r="B446" s="23"/>
      <c r="C446" s="16"/>
      <c r="D446" s="17" t="s">
        <v>179</v>
      </c>
      <c r="E446" s="16" t="s">
        <v>186</v>
      </c>
      <c r="F446" s="18">
        <v>193000</v>
      </c>
    </row>
    <row r="447" spans="2:8" ht="13.5" customHeight="1">
      <c r="B447" s="23"/>
      <c r="C447" s="13">
        <v>419</v>
      </c>
      <c r="D447" s="17"/>
      <c r="E447" s="13" t="s">
        <v>46</v>
      </c>
      <c r="F447" s="15">
        <f>SUM(F448+F449)</f>
        <v>21000</v>
      </c>
      <c r="G447" s="24"/>
      <c r="H447" s="19"/>
    </row>
    <row r="448" spans="2:8" ht="13.5" customHeight="1">
      <c r="B448" s="23"/>
      <c r="C448" s="13"/>
      <c r="D448" s="17" t="s">
        <v>117</v>
      </c>
      <c r="E448" s="16" t="s">
        <v>46</v>
      </c>
      <c r="F448" s="18">
        <v>15000</v>
      </c>
      <c r="G448" s="19"/>
      <c r="H448" s="19"/>
    </row>
    <row r="449" spans="2:9" ht="13.5" customHeight="1">
      <c r="B449" s="23"/>
      <c r="C449" s="16"/>
      <c r="D449" s="17" t="s">
        <v>115</v>
      </c>
      <c r="E449" s="16" t="s">
        <v>116</v>
      </c>
      <c r="F449" s="18">
        <v>6000</v>
      </c>
      <c r="G449" s="24"/>
      <c r="H449" s="24"/>
      <c r="I449" s="24"/>
    </row>
    <row r="450" spans="2:9" ht="13.5" customHeight="1">
      <c r="B450" s="23"/>
      <c r="C450" s="13">
        <v>422</v>
      </c>
      <c r="D450" s="58"/>
      <c r="E450" s="13" t="s">
        <v>88</v>
      </c>
      <c r="F450" s="15">
        <f>F451</f>
        <v>500000</v>
      </c>
      <c r="G450" s="24"/>
      <c r="H450" s="24"/>
      <c r="I450" s="19"/>
    </row>
    <row r="451" spans="2:9" ht="13.5" customHeight="1">
      <c r="B451" s="23"/>
      <c r="C451" s="16"/>
      <c r="D451" s="17" t="s">
        <v>87</v>
      </c>
      <c r="E451" s="16" t="s">
        <v>294</v>
      </c>
      <c r="F451" s="18">
        <v>500000</v>
      </c>
      <c r="G451" s="19"/>
      <c r="H451" s="55"/>
      <c r="I451" s="24"/>
    </row>
    <row r="452" spans="2:9" ht="13.5" customHeight="1">
      <c r="B452" s="23"/>
      <c r="C452" s="13">
        <v>431</v>
      </c>
      <c r="D452" s="17"/>
      <c r="E452" s="13" t="s">
        <v>49</v>
      </c>
      <c r="F452" s="15">
        <f>SUM(F453:F464)</f>
        <v>859500</v>
      </c>
      <c r="I452" s="24"/>
    </row>
    <row r="453" spans="2:9" ht="13.5" customHeight="1">
      <c r="B453" s="23"/>
      <c r="C453" s="12"/>
      <c r="D453" s="9" t="s">
        <v>38</v>
      </c>
      <c r="E453" s="12" t="s">
        <v>273</v>
      </c>
      <c r="F453" s="32">
        <v>140000</v>
      </c>
      <c r="I453" s="19"/>
    </row>
    <row r="454" spans="2:6" ht="13.5" customHeight="1">
      <c r="B454" s="23"/>
      <c r="C454" s="16"/>
      <c r="D454" s="17" t="s">
        <v>38</v>
      </c>
      <c r="E454" s="12" t="s">
        <v>246</v>
      </c>
      <c r="F454" s="18">
        <v>198000</v>
      </c>
    </row>
    <row r="455" spans="2:6" ht="13.5" customHeight="1">
      <c r="B455" s="23"/>
      <c r="C455" s="16"/>
      <c r="D455" s="9" t="s">
        <v>38</v>
      </c>
      <c r="E455" s="12" t="s">
        <v>276</v>
      </c>
      <c r="F455" s="18">
        <v>50000</v>
      </c>
    </row>
    <row r="456" spans="2:6" ht="13.5" customHeight="1">
      <c r="B456" s="23"/>
      <c r="C456" s="16"/>
      <c r="D456" s="9" t="s">
        <v>38</v>
      </c>
      <c r="E456" s="12" t="s">
        <v>278</v>
      </c>
      <c r="F456" s="18">
        <v>19000</v>
      </c>
    </row>
    <row r="457" spans="2:6" ht="13.5" customHeight="1">
      <c r="B457" s="23"/>
      <c r="C457" s="16"/>
      <c r="D457" s="9" t="s">
        <v>38</v>
      </c>
      <c r="E457" s="12" t="s">
        <v>247</v>
      </c>
      <c r="F457" s="18">
        <v>20000</v>
      </c>
    </row>
    <row r="458" spans="2:6" ht="13.5" customHeight="1">
      <c r="B458" s="23"/>
      <c r="C458" s="16"/>
      <c r="D458" s="17" t="s">
        <v>38</v>
      </c>
      <c r="E458" s="12" t="s">
        <v>248</v>
      </c>
      <c r="F458" s="18">
        <v>75000</v>
      </c>
    </row>
    <row r="459" spans="2:6" ht="13.5" customHeight="1">
      <c r="B459" s="23"/>
      <c r="C459" s="16"/>
      <c r="D459" s="9" t="s">
        <v>38</v>
      </c>
      <c r="E459" s="12" t="s">
        <v>249</v>
      </c>
      <c r="F459" s="18">
        <v>140000</v>
      </c>
    </row>
    <row r="460" spans="2:6" ht="13.5" customHeight="1">
      <c r="B460" s="23"/>
      <c r="C460" s="16"/>
      <c r="D460" s="17" t="s">
        <v>38</v>
      </c>
      <c r="E460" s="16" t="s">
        <v>60</v>
      </c>
      <c r="F460" s="18">
        <v>65000</v>
      </c>
    </row>
    <row r="461" spans="2:6" ht="13.5" customHeight="1">
      <c r="B461" s="23"/>
      <c r="C461" s="12"/>
      <c r="D461" s="9" t="s">
        <v>38</v>
      </c>
      <c r="E461" s="12" t="s">
        <v>61</v>
      </c>
      <c r="F461" s="18">
        <v>70000</v>
      </c>
    </row>
    <row r="462" spans="2:6" ht="13.5" customHeight="1">
      <c r="B462" s="23"/>
      <c r="C462" s="12"/>
      <c r="D462" s="9" t="s">
        <v>38</v>
      </c>
      <c r="E462" s="12" t="s">
        <v>295</v>
      </c>
      <c r="F462" s="18">
        <v>30000</v>
      </c>
    </row>
    <row r="463" spans="2:6" ht="13.5" customHeight="1">
      <c r="B463" s="23"/>
      <c r="C463" s="12"/>
      <c r="D463" s="9" t="s">
        <v>38</v>
      </c>
      <c r="E463" s="12" t="s">
        <v>296</v>
      </c>
      <c r="F463" s="18">
        <v>30000</v>
      </c>
    </row>
    <row r="464" spans="2:6" ht="13.5" customHeight="1">
      <c r="B464" s="23"/>
      <c r="C464" s="12"/>
      <c r="D464" s="17" t="s">
        <v>158</v>
      </c>
      <c r="E464" s="16" t="s">
        <v>159</v>
      </c>
      <c r="F464" s="18">
        <v>22500</v>
      </c>
    </row>
    <row r="465" spans="2:6" ht="13.5" customHeight="1">
      <c r="B465" s="23"/>
      <c r="C465" s="11">
        <v>461</v>
      </c>
      <c r="D465" s="52"/>
      <c r="E465" s="11" t="s">
        <v>127</v>
      </c>
      <c r="F465" s="38">
        <f>F466</f>
        <v>450000</v>
      </c>
    </row>
    <row r="466" spans="2:6" ht="13.5" customHeight="1">
      <c r="B466" s="23"/>
      <c r="C466" s="16"/>
      <c r="D466" s="17" t="s">
        <v>43</v>
      </c>
      <c r="E466" s="12" t="s">
        <v>185</v>
      </c>
      <c r="F466" s="18">
        <v>450000</v>
      </c>
    </row>
    <row r="467" spans="2:6" ht="13.5" customHeight="1">
      <c r="B467" s="23"/>
      <c r="C467" s="13">
        <v>463</v>
      </c>
      <c r="D467" s="17"/>
      <c r="E467" s="11" t="s">
        <v>129</v>
      </c>
      <c r="F467" s="15">
        <f>F468</f>
        <v>100000</v>
      </c>
    </row>
    <row r="468" spans="2:6" ht="13.5" customHeight="1">
      <c r="B468" s="23"/>
      <c r="C468" s="16"/>
      <c r="D468" s="17" t="s">
        <v>128</v>
      </c>
      <c r="E468" s="12" t="s">
        <v>129</v>
      </c>
      <c r="F468" s="18">
        <v>100000</v>
      </c>
    </row>
    <row r="469" spans="2:6" ht="13.5" customHeight="1">
      <c r="B469" s="23"/>
      <c r="C469" s="13">
        <v>471</v>
      </c>
      <c r="D469" s="58"/>
      <c r="E469" s="11" t="s">
        <v>44</v>
      </c>
      <c r="F469" s="15">
        <f>SUM(F470)</f>
        <v>50000</v>
      </c>
    </row>
    <row r="470" spans="2:6" ht="13.5" customHeight="1">
      <c r="B470" s="23"/>
      <c r="C470" s="13"/>
      <c r="D470" s="17" t="s">
        <v>155</v>
      </c>
      <c r="E470" s="12" t="s">
        <v>44</v>
      </c>
      <c r="F470" s="18">
        <v>50000</v>
      </c>
    </row>
    <row r="471" spans="2:6" ht="13.5" customHeight="1">
      <c r="B471" s="23"/>
      <c r="C471" s="13">
        <v>472</v>
      </c>
      <c r="D471" s="58"/>
      <c r="E471" s="11" t="s">
        <v>45</v>
      </c>
      <c r="F471" s="15">
        <f>SUM(F472)</f>
        <v>20000</v>
      </c>
    </row>
    <row r="472" spans="2:6" ht="13.5" customHeight="1">
      <c r="B472" s="23"/>
      <c r="C472" s="16"/>
      <c r="D472" s="17" t="s">
        <v>156</v>
      </c>
      <c r="E472" s="12" t="s">
        <v>45</v>
      </c>
      <c r="F472" s="18">
        <v>20000</v>
      </c>
    </row>
    <row r="473" spans="2:6" ht="13.5" customHeight="1">
      <c r="B473" s="23"/>
      <c r="C473" s="12"/>
      <c r="D473" s="9"/>
      <c r="E473" s="11" t="s">
        <v>53</v>
      </c>
      <c r="F473" s="22">
        <f>SUM(F427+F433+F437+F443+F445+F447+F450+F452+F465+F469+F467+F471)</f>
        <v>2319460</v>
      </c>
    </row>
    <row r="474" spans="2:5" ht="13.5" customHeight="1">
      <c r="B474" s="26"/>
      <c r="C474" s="19"/>
      <c r="D474" s="66"/>
      <c r="E474" s="24"/>
    </row>
    <row r="475" spans="2:5" ht="13.5" customHeight="1">
      <c r="B475" s="26"/>
      <c r="C475" s="19"/>
      <c r="D475" s="66"/>
      <c r="E475" s="24"/>
    </row>
    <row r="476" spans="2:5" ht="13.5" customHeight="1">
      <c r="B476" s="26"/>
      <c r="C476" s="19"/>
      <c r="D476" s="66"/>
      <c r="E476" s="24"/>
    </row>
    <row r="477" spans="2:5" ht="13.5" customHeight="1">
      <c r="B477" s="26"/>
      <c r="C477" s="19"/>
      <c r="D477" s="66"/>
      <c r="E477" s="24"/>
    </row>
    <row r="478" spans="2:5" ht="13.5" customHeight="1">
      <c r="B478" s="26"/>
      <c r="C478" s="19"/>
      <c r="D478" s="66"/>
      <c r="E478" s="24"/>
    </row>
    <row r="479" spans="2:5" ht="13.5" customHeight="1">
      <c r="B479" s="26"/>
      <c r="C479" s="19"/>
      <c r="D479" s="66"/>
      <c r="E479" s="24"/>
    </row>
    <row r="480" spans="2:5" ht="13.5" customHeight="1">
      <c r="B480" s="26"/>
      <c r="C480" s="19"/>
      <c r="D480" s="66"/>
      <c r="E480" s="24"/>
    </row>
    <row r="481" spans="2:5" ht="13.5" customHeight="1">
      <c r="B481" s="26"/>
      <c r="C481" s="19"/>
      <c r="D481" s="66"/>
      <c r="E481" s="24"/>
    </row>
    <row r="482" spans="2:6" ht="13.5" customHeight="1">
      <c r="B482" s="162" t="s">
        <v>265</v>
      </c>
      <c r="C482" s="162"/>
      <c r="D482" s="162"/>
      <c r="E482" s="162"/>
      <c r="F482" s="162"/>
    </row>
    <row r="483" spans="2:5" ht="13.5" customHeight="1" thickBot="1">
      <c r="B483" s="29"/>
      <c r="E483" s="74"/>
    </row>
    <row r="484" spans="2:6" ht="13.5" customHeight="1">
      <c r="B484" s="91" t="s">
        <v>20</v>
      </c>
      <c r="C484" s="78" t="s">
        <v>3</v>
      </c>
      <c r="D484" s="78" t="s">
        <v>3</v>
      </c>
      <c r="E484" s="92" t="s">
        <v>4</v>
      </c>
      <c r="F484" s="126" t="s">
        <v>5</v>
      </c>
    </row>
    <row r="485" spans="2:6" ht="13.5" customHeight="1" thickBot="1">
      <c r="B485" s="93" t="s">
        <v>6</v>
      </c>
      <c r="C485" s="81" t="s">
        <v>6</v>
      </c>
      <c r="D485" s="81" t="s">
        <v>6</v>
      </c>
      <c r="E485" s="98"/>
      <c r="F485" s="127" t="str">
        <f>$F$122</f>
        <v>za  2016. god.</v>
      </c>
    </row>
    <row r="486" spans="2:6" ht="13.5" customHeight="1">
      <c r="B486" s="95" t="s">
        <v>66</v>
      </c>
      <c r="C486" s="96"/>
      <c r="D486" s="9"/>
      <c r="E486" s="37"/>
      <c r="F486" s="97"/>
    </row>
    <row r="487" spans="2:6" ht="13.5" customHeight="1">
      <c r="B487" s="21"/>
      <c r="C487" s="13">
        <v>411</v>
      </c>
      <c r="D487" s="17"/>
      <c r="E487" s="13" t="s">
        <v>97</v>
      </c>
      <c r="F487" s="15">
        <f>SUM(F488+F489+F490+F491+F492)</f>
        <v>64910</v>
      </c>
    </row>
    <row r="488" spans="2:6" ht="13.5" customHeight="1">
      <c r="B488" s="23"/>
      <c r="C488" s="16"/>
      <c r="D488" s="17" t="s">
        <v>21</v>
      </c>
      <c r="E488" s="16" t="s">
        <v>96</v>
      </c>
      <c r="F488" s="18">
        <v>38330</v>
      </c>
    </row>
    <row r="489" spans="2:6" ht="13.5" customHeight="1">
      <c r="B489" s="23"/>
      <c r="C489" s="16"/>
      <c r="D489" s="17" t="s">
        <v>22</v>
      </c>
      <c r="E489" s="16" t="s">
        <v>98</v>
      </c>
      <c r="F489" s="18">
        <v>5340</v>
      </c>
    </row>
    <row r="490" spans="2:6" ht="13.5" customHeight="1">
      <c r="B490" s="23"/>
      <c r="C490" s="16"/>
      <c r="D490" s="17" t="s">
        <v>23</v>
      </c>
      <c r="E490" s="16" t="s">
        <v>24</v>
      </c>
      <c r="F490" s="18">
        <v>13790</v>
      </c>
    </row>
    <row r="491" spans="2:6" ht="13.5" customHeight="1">
      <c r="B491" s="23"/>
      <c r="C491" s="16"/>
      <c r="D491" s="17" t="s">
        <v>25</v>
      </c>
      <c r="E491" s="16" t="s">
        <v>26</v>
      </c>
      <c r="F491" s="18">
        <v>6750</v>
      </c>
    </row>
    <row r="492" spans="2:6" ht="13.5" customHeight="1">
      <c r="B492" s="23"/>
      <c r="C492" s="16"/>
      <c r="D492" s="17" t="s">
        <v>27</v>
      </c>
      <c r="E492" s="16" t="s">
        <v>99</v>
      </c>
      <c r="F492" s="18">
        <v>700</v>
      </c>
    </row>
    <row r="493" spans="2:6" ht="13.5" customHeight="1">
      <c r="B493" s="23"/>
      <c r="C493" s="13">
        <v>413</v>
      </c>
      <c r="D493" s="17"/>
      <c r="E493" s="13" t="s">
        <v>103</v>
      </c>
      <c r="F493" s="15">
        <f>SUM(F494+F495+F496)</f>
        <v>77700</v>
      </c>
    </row>
    <row r="494" spans="2:6" ht="13.5" customHeight="1">
      <c r="B494" s="23"/>
      <c r="C494" s="16"/>
      <c r="D494" s="17" t="s">
        <v>28</v>
      </c>
      <c r="E494" s="16" t="s">
        <v>192</v>
      </c>
      <c r="F494" s="18">
        <v>2000</v>
      </c>
    </row>
    <row r="495" spans="2:6" ht="13.5" customHeight="1">
      <c r="B495" s="23"/>
      <c r="C495" s="16"/>
      <c r="D495" s="17" t="s">
        <v>29</v>
      </c>
      <c r="E495" s="16" t="s">
        <v>152</v>
      </c>
      <c r="F495" s="18">
        <v>75000</v>
      </c>
    </row>
    <row r="496" spans="2:6" ht="13.5" customHeight="1">
      <c r="B496" s="23"/>
      <c r="C496" s="33"/>
      <c r="D496" s="17" t="s">
        <v>30</v>
      </c>
      <c r="E496" s="16" t="s">
        <v>151</v>
      </c>
      <c r="F496" s="34">
        <v>700</v>
      </c>
    </row>
    <row r="497" spans="2:6" ht="13.5" customHeight="1">
      <c r="B497" s="23"/>
      <c r="C497" s="13">
        <v>414</v>
      </c>
      <c r="D497" s="17"/>
      <c r="E497" s="13" t="s">
        <v>106</v>
      </c>
      <c r="F497" s="15">
        <f>F498+F499+F500</f>
        <v>1700</v>
      </c>
    </row>
    <row r="498" spans="2:6" ht="13.5" customHeight="1">
      <c r="B498" s="23"/>
      <c r="C498" s="16"/>
      <c r="D498" s="17" t="s">
        <v>31</v>
      </c>
      <c r="E498" s="16" t="s">
        <v>107</v>
      </c>
      <c r="F498" s="18">
        <v>600</v>
      </c>
    </row>
    <row r="499" spans="2:6" ht="13.5" customHeight="1">
      <c r="B499" s="23"/>
      <c r="C499" s="16"/>
      <c r="D499" s="17" t="s">
        <v>108</v>
      </c>
      <c r="E499" s="16" t="s">
        <v>109</v>
      </c>
      <c r="F499" s="18">
        <v>600</v>
      </c>
    </row>
    <row r="500" spans="2:6" ht="13.5" customHeight="1">
      <c r="B500" s="23"/>
      <c r="C500" s="16"/>
      <c r="D500" s="17" t="s">
        <v>32</v>
      </c>
      <c r="E500" s="16" t="s">
        <v>170</v>
      </c>
      <c r="F500" s="18">
        <v>500</v>
      </c>
    </row>
    <row r="501" spans="2:6" ht="13.5" customHeight="1">
      <c r="B501" s="23"/>
      <c r="C501" s="13">
        <v>415</v>
      </c>
      <c r="D501" s="17"/>
      <c r="E501" s="13" t="s">
        <v>113</v>
      </c>
      <c r="F501" s="22">
        <f>F502</f>
        <v>200</v>
      </c>
    </row>
    <row r="502" spans="2:6" ht="13.5" customHeight="1">
      <c r="B502" s="23"/>
      <c r="C502" s="16"/>
      <c r="D502" s="17" t="s">
        <v>114</v>
      </c>
      <c r="E502" s="16" t="s">
        <v>147</v>
      </c>
      <c r="F502" s="32">
        <v>200</v>
      </c>
    </row>
    <row r="503" spans="2:6" ht="13.5" customHeight="1">
      <c r="B503" s="23"/>
      <c r="C503" s="11">
        <v>432</v>
      </c>
      <c r="D503" s="9"/>
      <c r="E503" s="11" t="s">
        <v>154</v>
      </c>
      <c r="F503" s="22">
        <f>F504+F505</f>
        <v>175000</v>
      </c>
    </row>
    <row r="504" spans="2:6" ht="13.5" customHeight="1">
      <c r="B504" s="23"/>
      <c r="C504" s="12"/>
      <c r="D504" s="17" t="s">
        <v>153</v>
      </c>
      <c r="E504" s="57" t="s">
        <v>274</v>
      </c>
      <c r="F504" s="32">
        <v>150000</v>
      </c>
    </row>
    <row r="505" spans="2:6" ht="13.5" customHeight="1">
      <c r="B505" s="23"/>
      <c r="C505" s="12"/>
      <c r="D505" s="17" t="s">
        <v>153</v>
      </c>
      <c r="E505" s="135" t="s">
        <v>275</v>
      </c>
      <c r="F505" s="32">
        <v>25000</v>
      </c>
    </row>
    <row r="506" spans="2:6" ht="13.5" customHeight="1">
      <c r="B506" s="23"/>
      <c r="C506" s="12"/>
      <c r="D506" s="9"/>
      <c r="E506" s="11" t="s">
        <v>53</v>
      </c>
      <c r="F506" s="15">
        <f>SUM(F487+F493+F501+F503+F497)</f>
        <v>319510</v>
      </c>
    </row>
    <row r="507" spans="2:6" ht="13.5" customHeight="1">
      <c r="B507" s="26"/>
      <c r="C507" s="19"/>
      <c r="D507" s="66"/>
      <c r="E507" s="24"/>
      <c r="F507" s="25"/>
    </row>
    <row r="508" spans="2:6" ht="13.5" customHeight="1">
      <c r="B508" s="26"/>
      <c r="C508" s="19"/>
      <c r="D508" s="66"/>
      <c r="E508" s="24"/>
      <c r="F508" s="25"/>
    </row>
    <row r="509" spans="2:6" ht="13.5" customHeight="1">
      <c r="B509" s="26"/>
      <c r="C509" s="19"/>
      <c r="D509" s="66"/>
      <c r="E509" s="24"/>
      <c r="F509" s="25"/>
    </row>
    <row r="510" spans="2:6" ht="13.5" customHeight="1">
      <c r="B510" s="26"/>
      <c r="C510" s="19"/>
      <c r="D510" s="66"/>
      <c r="E510" s="24"/>
      <c r="F510" s="25"/>
    </row>
    <row r="511" spans="2:6" ht="13.5" customHeight="1">
      <c r="B511" s="26"/>
      <c r="C511" s="19"/>
      <c r="D511" s="66"/>
      <c r="E511" s="24"/>
      <c r="F511" s="25"/>
    </row>
    <row r="512" spans="2:5" ht="13.5" customHeight="1">
      <c r="B512" s="168" t="s">
        <v>199</v>
      </c>
      <c r="C512" s="168"/>
      <c r="D512" s="168"/>
      <c r="E512" s="168"/>
    </row>
    <row r="513" spans="2:5" ht="13.5" customHeight="1" thickBot="1">
      <c r="B513" s="99"/>
      <c r="C513" s="99"/>
      <c r="D513" s="99"/>
      <c r="E513" s="99"/>
    </row>
    <row r="514" spans="2:6" ht="13.5" customHeight="1">
      <c r="B514" s="91" t="s">
        <v>20</v>
      </c>
      <c r="C514" s="78" t="s">
        <v>3</v>
      </c>
      <c r="D514" s="78" t="s">
        <v>3</v>
      </c>
      <c r="E514" s="92" t="s">
        <v>4</v>
      </c>
      <c r="F514" s="126" t="s">
        <v>5</v>
      </c>
    </row>
    <row r="515" spans="2:6" ht="13.5" customHeight="1" thickBot="1">
      <c r="B515" s="93" t="s">
        <v>6</v>
      </c>
      <c r="C515" s="81" t="s">
        <v>6</v>
      </c>
      <c r="D515" s="81" t="s">
        <v>6</v>
      </c>
      <c r="E515" s="98"/>
      <c r="F515" s="127" t="str">
        <f>$F$122</f>
        <v>za  2016. god.</v>
      </c>
    </row>
    <row r="516" spans="2:6" ht="13.5" customHeight="1">
      <c r="B516" s="95" t="s">
        <v>67</v>
      </c>
      <c r="C516" s="96"/>
      <c r="D516" s="9"/>
      <c r="E516" s="12"/>
      <c r="F516" s="97"/>
    </row>
    <row r="517" spans="2:6" ht="13.5" customHeight="1">
      <c r="B517" s="23"/>
      <c r="C517" s="13">
        <v>411</v>
      </c>
      <c r="D517" s="17"/>
      <c r="E517" s="13" t="s">
        <v>97</v>
      </c>
      <c r="F517" s="15">
        <f>SUM(F518+F519+F520+F521+F522)</f>
        <v>61670</v>
      </c>
    </row>
    <row r="518" spans="2:6" ht="13.5" customHeight="1">
      <c r="B518" s="23"/>
      <c r="C518" s="16"/>
      <c r="D518" s="17" t="s">
        <v>21</v>
      </c>
      <c r="E518" s="16" t="s">
        <v>96</v>
      </c>
      <c r="F518" s="18">
        <v>36450</v>
      </c>
    </row>
    <row r="519" spans="2:6" ht="13.5" customHeight="1">
      <c r="B519" s="23"/>
      <c r="C519" s="16"/>
      <c r="D519" s="17" t="s">
        <v>22</v>
      </c>
      <c r="E519" s="16" t="s">
        <v>98</v>
      </c>
      <c r="F519" s="18">
        <v>5020</v>
      </c>
    </row>
    <row r="520" spans="2:6" ht="13.5" customHeight="1">
      <c r="B520" s="23"/>
      <c r="C520" s="16"/>
      <c r="D520" s="17" t="s">
        <v>23</v>
      </c>
      <c r="E520" s="16" t="s">
        <v>24</v>
      </c>
      <c r="F520" s="18">
        <v>13100</v>
      </c>
    </row>
    <row r="521" spans="2:6" ht="13.5" customHeight="1">
      <c r="B521" s="23"/>
      <c r="C521" s="16"/>
      <c r="D521" s="17" t="s">
        <v>25</v>
      </c>
      <c r="E521" s="16" t="s">
        <v>26</v>
      </c>
      <c r="F521" s="18">
        <v>6440</v>
      </c>
    </row>
    <row r="522" spans="2:6" ht="13.5" customHeight="1">
      <c r="B522" s="23"/>
      <c r="C522" s="16"/>
      <c r="D522" s="17" t="s">
        <v>27</v>
      </c>
      <c r="E522" s="16" t="s">
        <v>99</v>
      </c>
      <c r="F522" s="18">
        <v>660</v>
      </c>
    </row>
    <row r="523" spans="2:6" ht="13.5" customHeight="1">
      <c r="B523" s="23"/>
      <c r="C523" s="13">
        <v>413</v>
      </c>
      <c r="D523" s="17"/>
      <c r="E523" s="13" t="s">
        <v>103</v>
      </c>
      <c r="F523" s="15">
        <f>SUM(F524+F525)</f>
        <v>1200</v>
      </c>
    </row>
    <row r="524" spans="2:6" ht="13.5" customHeight="1">
      <c r="B524" s="23"/>
      <c r="C524" s="16"/>
      <c r="D524" s="17" t="s">
        <v>28</v>
      </c>
      <c r="E524" s="16" t="s">
        <v>192</v>
      </c>
      <c r="F524" s="18">
        <v>600</v>
      </c>
    </row>
    <row r="525" spans="2:6" ht="13.5" customHeight="1">
      <c r="B525" s="23"/>
      <c r="C525" s="33"/>
      <c r="D525" s="17" t="s">
        <v>30</v>
      </c>
      <c r="E525" s="16" t="s">
        <v>151</v>
      </c>
      <c r="F525" s="34">
        <v>600</v>
      </c>
    </row>
    <row r="526" spans="2:6" ht="13.5" customHeight="1">
      <c r="B526" s="23"/>
      <c r="C526" s="13">
        <v>414</v>
      </c>
      <c r="D526" s="17"/>
      <c r="E526" s="13" t="s">
        <v>106</v>
      </c>
      <c r="F526" s="15">
        <f>F527+F528+F529</f>
        <v>1200</v>
      </c>
    </row>
    <row r="527" spans="2:6" ht="13.5" customHeight="1">
      <c r="B527" s="23"/>
      <c r="C527" s="16"/>
      <c r="D527" s="17" t="s">
        <v>31</v>
      </c>
      <c r="E527" s="16" t="s">
        <v>107</v>
      </c>
      <c r="F527" s="18">
        <v>300</v>
      </c>
    </row>
    <row r="528" spans="2:6" ht="13.5" customHeight="1">
      <c r="B528" s="23"/>
      <c r="C528" s="16"/>
      <c r="D528" s="17" t="s">
        <v>108</v>
      </c>
      <c r="E528" s="16" t="s">
        <v>109</v>
      </c>
      <c r="F528" s="18">
        <v>400</v>
      </c>
    </row>
    <row r="529" spans="2:6" ht="13.5" customHeight="1">
      <c r="B529" s="23"/>
      <c r="C529" s="16"/>
      <c r="D529" s="17" t="s">
        <v>32</v>
      </c>
      <c r="E529" s="16" t="s">
        <v>170</v>
      </c>
      <c r="F529" s="18">
        <v>500</v>
      </c>
    </row>
    <row r="530" spans="2:6" ht="13.5" customHeight="1">
      <c r="B530" s="23"/>
      <c r="C530" s="13">
        <v>415</v>
      </c>
      <c r="D530" s="17"/>
      <c r="E530" s="13" t="s">
        <v>113</v>
      </c>
      <c r="F530" s="15">
        <f>F531</f>
        <v>100</v>
      </c>
    </row>
    <row r="531" spans="2:6" ht="13.5" customHeight="1">
      <c r="B531" s="23"/>
      <c r="C531" s="16"/>
      <c r="D531" s="17" t="s">
        <v>114</v>
      </c>
      <c r="E531" s="16" t="s">
        <v>187</v>
      </c>
      <c r="F531" s="18">
        <v>100</v>
      </c>
    </row>
    <row r="532" spans="2:6" ht="13.5" customHeight="1">
      <c r="B532" s="23"/>
      <c r="C532" s="13">
        <v>418</v>
      </c>
      <c r="D532" s="17"/>
      <c r="E532" s="13" t="s">
        <v>35</v>
      </c>
      <c r="F532" s="15">
        <f>F533</f>
        <v>80000</v>
      </c>
    </row>
    <row r="533" spans="2:6" ht="13.5" customHeight="1">
      <c r="B533" s="23"/>
      <c r="C533" s="16"/>
      <c r="D533" s="17" t="s">
        <v>37</v>
      </c>
      <c r="E533" s="16" t="s">
        <v>167</v>
      </c>
      <c r="F533" s="18">
        <v>80000</v>
      </c>
    </row>
    <row r="534" spans="2:6" ht="13.5" customHeight="1">
      <c r="B534" s="23"/>
      <c r="C534" s="12"/>
      <c r="D534" s="9"/>
      <c r="E534" s="11" t="s">
        <v>53</v>
      </c>
      <c r="F534" s="15">
        <f>SUM(F517+F523+F526+F530+F532)</f>
        <v>144170</v>
      </c>
    </row>
    <row r="535" spans="2:6" ht="13.5" customHeight="1">
      <c r="B535" s="26"/>
      <c r="C535" s="19"/>
      <c r="D535" s="66"/>
      <c r="E535" s="24"/>
      <c r="F535" s="25"/>
    </row>
    <row r="536" spans="2:6" ht="13.5" customHeight="1">
      <c r="B536" s="26"/>
      <c r="C536" s="19"/>
      <c r="D536" s="66"/>
      <c r="E536" s="24"/>
      <c r="F536" s="25"/>
    </row>
    <row r="537" spans="2:6" ht="13.5" customHeight="1">
      <c r="B537" s="26"/>
      <c r="C537" s="19"/>
      <c r="D537" s="66"/>
      <c r="E537" s="24"/>
      <c r="F537" s="25"/>
    </row>
    <row r="538" spans="2:6" ht="13.5" customHeight="1">
      <c r="B538" s="26"/>
      <c r="C538" s="19"/>
      <c r="D538" s="66"/>
      <c r="E538" s="24"/>
      <c r="F538" s="25"/>
    </row>
    <row r="539" spans="2:6" ht="13.5" customHeight="1">
      <c r="B539" s="26"/>
      <c r="C539" s="19"/>
      <c r="D539" s="66"/>
      <c r="E539" s="24"/>
      <c r="F539" s="25"/>
    </row>
    <row r="540" spans="2:6" ht="13.5" customHeight="1">
      <c r="B540" s="26"/>
      <c r="C540" s="19"/>
      <c r="D540" s="66"/>
      <c r="E540" s="24"/>
      <c r="F540" s="25"/>
    </row>
    <row r="541" spans="2:6" ht="13.5" customHeight="1">
      <c r="B541" s="26"/>
      <c r="C541" s="19"/>
      <c r="D541" s="66"/>
      <c r="E541" s="24"/>
      <c r="F541" s="25"/>
    </row>
    <row r="542" spans="2:5" ht="13.5" customHeight="1">
      <c r="B542" s="168" t="s">
        <v>201</v>
      </c>
      <c r="C542" s="168"/>
      <c r="D542" s="168"/>
      <c r="E542" s="168"/>
    </row>
    <row r="543" spans="2:5" ht="13.5" customHeight="1" thickBot="1">
      <c r="B543" s="99"/>
      <c r="C543" s="99"/>
      <c r="D543" s="99"/>
      <c r="E543" s="99"/>
    </row>
    <row r="544" spans="2:6" ht="13.5" customHeight="1">
      <c r="B544" s="128" t="s">
        <v>20</v>
      </c>
      <c r="C544" s="77" t="s">
        <v>3</v>
      </c>
      <c r="D544" s="78" t="s">
        <v>3</v>
      </c>
      <c r="E544" s="92" t="s">
        <v>4</v>
      </c>
      <c r="F544" s="126" t="s">
        <v>5</v>
      </c>
    </row>
    <row r="545" spans="2:6" ht="13.5" customHeight="1" thickBot="1">
      <c r="B545" s="129" t="s">
        <v>6</v>
      </c>
      <c r="C545" s="80" t="s">
        <v>6</v>
      </c>
      <c r="D545" s="81" t="s">
        <v>6</v>
      </c>
      <c r="E545" s="98"/>
      <c r="F545" s="127" t="str">
        <f>$F$122</f>
        <v>za  2016. god.</v>
      </c>
    </row>
    <row r="546" spans="2:6" ht="13.5" customHeight="1">
      <c r="B546" s="95" t="s">
        <v>69</v>
      </c>
      <c r="C546" s="96"/>
      <c r="D546" s="9"/>
      <c r="E546" s="12"/>
      <c r="F546" s="97"/>
    </row>
    <row r="547" spans="2:6" ht="13.5" customHeight="1">
      <c r="B547" s="23"/>
      <c r="C547" s="13">
        <v>411</v>
      </c>
      <c r="D547" s="17"/>
      <c r="E547" s="13" t="s">
        <v>97</v>
      </c>
      <c r="F547" s="15">
        <f>SUM(F548+F549+F551+F550+F552)</f>
        <v>50550</v>
      </c>
    </row>
    <row r="548" spans="2:6" ht="13.5" customHeight="1">
      <c r="B548" s="23"/>
      <c r="C548" s="16"/>
      <c r="D548" s="17" t="s">
        <v>21</v>
      </c>
      <c r="E548" s="16" t="s">
        <v>96</v>
      </c>
      <c r="F548" s="18">
        <v>29820</v>
      </c>
    </row>
    <row r="549" spans="2:6" ht="13.5" customHeight="1">
      <c r="B549" s="23"/>
      <c r="C549" s="16"/>
      <c r="D549" s="17" t="s">
        <v>22</v>
      </c>
      <c r="E549" s="16" t="s">
        <v>98</v>
      </c>
      <c r="F549" s="18">
        <v>4200</v>
      </c>
    </row>
    <row r="550" spans="2:6" ht="13.5" customHeight="1">
      <c r="B550" s="23"/>
      <c r="C550" s="16"/>
      <c r="D550" s="17" t="s">
        <v>23</v>
      </c>
      <c r="E550" s="16" t="s">
        <v>24</v>
      </c>
      <c r="F550" s="18">
        <v>10750</v>
      </c>
    </row>
    <row r="551" spans="2:6" ht="13.5" customHeight="1">
      <c r="B551" s="23"/>
      <c r="C551" s="16"/>
      <c r="D551" s="17" t="s">
        <v>25</v>
      </c>
      <c r="E551" s="16" t="s">
        <v>26</v>
      </c>
      <c r="F551" s="18">
        <v>5230</v>
      </c>
    </row>
    <row r="552" spans="2:6" ht="13.5" customHeight="1">
      <c r="B552" s="23"/>
      <c r="C552" s="16"/>
      <c r="D552" s="17" t="s">
        <v>27</v>
      </c>
      <c r="E552" s="16" t="s">
        <v>99</v>
      </c>
      <c r="F552" s="18">
        <v>550</v>
      </c>
    </row>
    <row r="553" spans="2:6" ht="13.5" customHeight="1">
      <c r="B553" s="23"/>
      <c r="C553" s="13">
        <v>413</v>
      </c>
      <c r="D553" s="17"/>
      <c r="E553" s="13" t="s">
        <v>103</v>
      </c>
      <c r="F553" s="15">
        <f>SUM(F554+F555)</f>
        <v>1200</v>
      </c>
    </row>
    <row r="554" spans="2:6" ht="13.5" customHeight="1">
      <c r="B554" s="23"/>
      <c r="C554" s="16"/>
      <c r="D554" s="17" t="s">
        <v>28</v>
      </c>
      <c r="E554" s="16" t="s">
        <v>192</v>
      </c>
      <c r="F554" s="18">
        <v>600</v>
      </c>
    </row>
    <row r="555" spans="2:6" ht="13.5" customHeight="1">
      <c r="B555" s="23"/>
      <c r="C555" s="33"/>
      <c r="D555" s="17" t="s">
        <v>30</v>
      </c>
      <c r="E555" s="16" t="s">
        <v>151</v>
      </c>
      <c r="F555" s="34">
        <v>600</v>
      </c>
    </row>
    <row r="556" spans="2:6" ht="13.5" customHeight="1">
      <c r="B556" s="23"/>
      <c r="C556" s="13">
        <v>414</v>
      </c>
      <c r="D556" s="17"/>
      <c r="E556" s="13" t="s">
        <v>106</v>
      </c>
      <c r="F556" s="15">
        <f>F557+F558+F559</f>
        <v>1400</v>
      </c>
    </row>
    <row r="557" spans="2:6" ht="13.5" customHeight="1">
      <c r="B557" s="23"/>
      <c r="C557" s="16"/>
      <c r="D557" s="17" t="s">
        <v>31</v>
      </c>
      <c r="E557" s="16" t="s">
        <v>107</v>
      </c>
      <c r="F557" s="18">
        <v>400</v>
      </c>
    </row>
    <row r="558" spans="2:6" ht="13.5" customHeight="1">
      <c r="B558" s="23"/>
      <c r="C558" s="16"/>
      <c r="D558" s="17" t="s">
        <v>108</v>
      </c>
      <c r="E558" s="16" t="s">
        <v>109</v>
      </c>
      <c r="F558" s="18">
        <v>500</v>
      </c>
    </row>
    <row r="559" spans="2:6" ht="13.5" customHeight="1">
      <c r="B559" s="23"/>
      <c r="C559" s="16"/>
      <c r="D559" s="17" t="s">
        <v>32</v>
      </c>
      <c r="E559" s="16" t="s">
        <v>170</v>
      </c>
      <c r="F559" s="18">
        <v>500</v>
      </c>
    </row>
    <row r="560" spans="2:6" ht="13.5" customHeight="1">
      <c r="B560" s="23"/>
      <c r="C560" s="13">
        <v>415</v>
      </c>
      <c r="D560" s="17"/>
      <c r="E560" s="13" t="s">
        <v>113</v>
      </c>
      <c r="F560" s="15">
        <f>F561</f>
        <v>200</v>
      </c>
    </row>
    <row r="561" spans="2:6" ht="13.5" customHeight="1">
      <c r="B561" s="23"/>
      <c r="C561" s="16"/>
      <c r="D561" s="17" t="s">
        <v>114</v>
      </c>
      <c r="E561" s="16" t="s">
        <v>187</v>
      </c>
      <c r="F561" s="18">
        <v>200</v>
      </c>
    </row>
    <row r="562" spans="2:6" ht="13.5" customHeight="1">
      <c r="B562" s="23"/>
      <c r="C562" s="13">
        <v>418</v>
      </c>
      <c r="D562" s="17"/>
      <c r="E562" s="13" t="s">
        <v>35</v>
      </c>
      <c r="F562" s="15">
        <f>F563</f>
        <v>60000</v>
      </c>
    </row>
    <row r="563" spans="2:6" ht="13.5" customHeight="1">
      <c r="B563" s="23"/>
      <c r="C563" s="16"/>
      <c r="D563" s="17" t="s">
        <v>37</v>
      </c>
      <c r="E563" s="16" t="s">
        <v>250</v>
      </c>
      <c r="F563" s="18">
        <v>60000</v>
      </c>
    </row>
    <row r="564" spans="2:6" ht="13.5" customHeight="1">
      <c r="B564" s="23"/>
      <c r="C564" s="16"/>
      <c r="D564" s="17"/>
      <c r="E564" s="13" t="s">
        <v>53</v>
      </c>
      <c r="F564" s="15">
        <f>SUM(F547+F553+F556+F560+F562)</f>
        <v>113350</v>
      </c>
    </row>
    <row r="565" spans="2:6" ht="13.5" customHeight="1">
      <c r="B565" s="26"/>
      <c r="C565" s="19"/>
      <c r="D565" s="66"/>
      <c r="E565" s="24"/>
      <c r="F565" s="25"/>
    </row>
    <row r="566" spans="2:6" ht="13.5" customHeight="1">
      <c r="B566" s="26"/>
      <c r="C566" s="19"/>
      <c r="D566" s="66"/>
      <c r="E566" s="24"/>
      <c r="F566" s="25"/>
    </row>
    <row r="567" spans="2:6" ht="13.5" customHeight="1">
      <c r="B567" s="26"/>
      <c r="C567" s="19"/>
      <c r="D567" s="66"/>
      <c r="E567" s="24"/>
      <c r="F567" s="25"/>
    </row>
    <row r="568" spans="2:6" ht="13.5" customHeight="1">
      <c r="B568" s="26"/>
      <c r="C568" s="19"/>
      <c r="D568" s="66"/>
      <c r="E568" s="24"/>
      <c r="F568" s="25"/>
    </row>
    <row r="569" spans="2:6" ht="13.5" customHeight="1">
      <c r="B569" s="26"/>
      <c r="C569" s="19"/>
      <c r="D569" s="66"/>
      <c r="E569" s="24"/>
      <c r="F569" s="25"/>
    </row>
    <row r="570" spans="2:6" ht="13.5" customHeight="1">
      <c r="B570" s="26"/>
      <c r="C570" s="19"/>
      <c r="D570" s="66"/>
      <c r="E570" s="24"/>
      <c r="F570" s="25"/>
    </row>
    <row r="571" spans="2:6" ht="13.5" customHeight="1">
      <c r="B571" s="26"/>
      <c r="C571" s="19"/>
      <c r="D571" s="66"/>
      <c r="E571" s="24"/>
      <c r="F571" s="25"/>
    </row>
    <row r="572" spans="2:6" ht="13.5" customHeight="1">
      <c r="B572" s="168" t="s">
        <v>203</v>
      </c>
      <c r="C572" s="168"/>
      <c r="D572" s="168"/>
      <c r="E572" s="168"/>
      <c r="F572" s="168"/>
    </row>
    <row r="573" spans="2:6" ht="13.5" customHeight="1" thickBot="1">
      <c r="B573" s="99"/>
      <c r="C573" s="99"/>
      <c r="D573" s="99"/>
      <c r="E573" s="99"/>
      <c r="F573" s="99"/>
    </row>
    <row r="574" spans="2:6" ht="13.5" customHeight="1">
      <c r="B574" s="91" t="s">
        <v>20</v>
      </c>
      <c r="C574" s="78" t="s">
        <v>3</v>
      </c>
      <c r="D574" s="78" t="s">
        <v>3</v>
      </c>
      <c r="E574" s="92" t="s">
        <v>4</v>
      </c>
      <c r="F574" s="126" t="s">
        <v>5</v>
      </c>
    </row>
    <row r="575" spans="2:6" ht="13.5" customHeight="1" thickBot="1">
      <c r="B575" s="93" t="s">
        <v>6</v>
      </c>
      <c r="C575" s="81" t="s">
        <v>6</v>
      </c>
      <c r="D575" s="81" t="s">
        <v>6</v>
      </c>
      <c r="E575" s="98"/>
      <c r="F575" s="127" t="str">
        <f>$F$122</f>
        <v>za  2016. god.</v>
      </c>
    </row>
    <row r="576" spans="2:6" ht="13.5" customHeight="1">
      <c r="B576" s="95" t="s">
        <v>70</v>
      </c>
      <c r="C576" s="96"/>
      <c r="D576" s="9"/>
      <c r="E576" s="12"/>
      <c r="F576" s="97"/>
    </row>
    <row r="577" spans="2:6" ht="13.5" customHeight="1">
      <c r="B577" s="23"/>
      <c r="C577" s="13">
        <v>411</v>
      </c>
      <c r="D577" s="17"/>
      <c r="E577" s="13" t="s">
        <v>97</v>
      </c>
      <c r="F577" s="15">
        <f>SUM(F578+F579+F580+F581+F582)</f>
        <v>40220</v>
      </c>
    </row>
    <row r="578" spans="2:6" ht="13.5" customHeight="1">
      <c r="B578" s="23"/>
      <c r="C578" s="16"/>
      <c r="D578" s="17" t="s">
        <v>21</v>
      </c>
      <c r="E578" s="16" t="s">
        <v>96</v>
      </c>
      <c r="F578" s="18">
        <v>23710</v>
      </c>
    </row>
    <row r="579" spans="2:6" ht="13.5" customHeight="1">
      <c r="B579" s="23"/>
      <c r="C579" s="16"/>
      <c r="D579" s="17" t="s">
        <v>22</v>
      </c>
      <c r="E579" s="16" t="s">
        <v>98</v>
      </c>
      <c r="F579" s="18">
        <v>3320</v>
      </c>
    </row>
    <row r="580" spans="2:6" ht="13.5" customHeight="1">
      <c r="B580" s="23"/>
      <c r="C580" s="16"/>
      <c r="D580" s="17" t="s">
        <v>23</v>
      </c>
      <c r="E580" s="16" t="s">
        <v>24</v>
      </c>
      <c r="F580" s="18">
        <v>8540</v>
      </c>
    </row>
    <row r="581" spans="2:6" ht="13.5" customHeight="1">
      <c r="B581" s="23"/>
      <c r="C581" s="16"/>
      <c r="D581" s="17" t="s">
        <v>25</v>
      </c>
      <c r="E581" s="16" t="s">
        <v>26</v>
      </c>
      <c r="F581" s="18">
        <v>4210</v>
      </c>
    </row>
    <row r="582" spans="2:6" ht="13.5" customHeight="1">
      <c r="B582" s="23"/>
      <c r="C582" s="16"/>
      <c r="D582" s="17" t="s">
        <v>27</v>
      </c>
      <c r="E582" s="16" t="s">
        <v>99</v>
      </c>
      <c r="F582" s="18">
        <v>440</v>
      </c>
    </row>
    <row r="583" spans="2:6" ht="13.5" customHeight="1">
      <c r="B583" s="23"/>
      <c r="C583" s="13">
        <v>413</v>
      </c>
      <c r="D583" s="17"/>
      <c r="E583" s="13" t="s">
        <v>103</v>
      </c>
      <c r="F583" s="15">
        <f>SUM(F584+F585)</f>
        <v>800</v>
      </c>
    </row>
    <row r="584" spans="2:6" ht="13.5" customHeight="1">
      <c r="B584" s="23"/>
      <c r="C584" s="16"/>
      <c r="D584" s="17" t="s">
        <v>28</v>
      </c>
      <c r="E584" s="16" t="s">
        <v>192</v>
      </c>
      <c r="F584" s="18">
        <v>400</v>
      </c>
    </row>
    <row r="585" spans="2:6" ht="13.5" customHeight="1">
      <c r="B585" s="23"/>
      <c r="C585" s="33"/>
      <c r="D585" s="17" t="s">
        <v>30</v>
      </c>
      <c r="E585" s="16" t="s">
        <v>151</v>
      </c>
      <c r="F585" s="34">
        <v>400</v>
      </c>
    </row>
    <row r="586" spans="2:6" ht="13.5" customHeight="1">
      <c r="B586" s="23"/>
      <c r="C586" s="13">
        <v>414</v>
      </c>
      <c r="D586" s="17"/>
      <c r="E586" s="13" t="s">
        <v>106</v>
      </c>
      <c r="F586" s="15">
        <f>F587+F588+F589</f>
        <v>1100</v>
      </c>
    </row>
    <row r="587" spans="2:6" ht="13.5" customHeight="1">
      <c r="B587" s="23"/>
      <c r="C587" s="16"/>
      <c r="D587" s="17" t="s">
        <v>31</v>
      </c>
      <c r="E587" s="16" t="s">
        <v>107</v>
      </c>
      <c r="F587" s="18">
        <v>200</v>
      </c>
    </row>
    <row r="588" spans="2:6" ht="13.5" customHeight="1">
      <c r="B588" s="23"/>
      <c r="C588" s="16"/>
      <c r="D588" s="17" t="s">
        <v>108</v>
      </c>
      <c r="E588" s="16" t="s">
        <v>109</v>
      </c>
      <c r="F588" s="18">
        <v>400</v>
      </c>
    </row>
    <row r="589" spans="2:6" ht="13.5" customHeight="1">
      <c r="B589" s="23"/>
      <c r="C589" s="16"/>
      <c r="D589" s="17" t="s">
        <v>32</v>
      </c>
      <c r="E589" s="16" t="s">
        <v>170</v>
      </c>
      <c r="F589" s="18">
        <v>500</v>
      </c>
    </row>
    <row r="590" spans="2:6" ht="13.5" customHeight="1">
      <c r="B590" s="23"/>
      <c r="C590" s="13">
        <v>415</v>
      </c>
      <c r="D590" s="17"/>
      <c r="E590" s="13" t="s">
        <v>113</v>
      </c>
      <c r="F590" s="15">
        <f>SUM(F591:F592)</f>
        <v>40100</v>
      </c>
    </row>
    <row r="591" spans="2:6" ht="13.5" customHeight="1">
      <c r="B591" s="23"/>
      <c r="C591" s="13"/>
      <c r="D591" s="17" t="s">
        <v>34</v>
      </c>
      <c r="E591" s="16" t="s">
        <v>166</v>
      </c>
      <c r="F591" s="18">
        <v>40000</v>
      </c>
    </row>
    <row r="592" spans="2:6" ht="13.5" customHeight="1">
      <c r="B592" s="23"/>
      <c r="C592" s="16"/>
      <c r="D592" s="17" t="s">
        <v>114</v>
      </c>
      <c r="E592" s="16" t="s">
        <v>187</v>
      </c>
      <c r="F592" s="18">
        <v>100</v>
      </c>
    </row>
    <row r="593" spans="2:6" ht="13.5" customHeight="1">
      <c r="B593" s="23"/>
      <c r="C593" s="12"/>
      <c r="D593" s="9"/>
      <c r="E593" s="11" t="s">
        <v>53</v>
      </c>
      <c r="F593" s="15">
        <f>SUM(F577+F583+F586+F590)</f>
        <v>82220</v>
      </c>
    </row>
    <row r="594" spans="2:6" ht="13.5" customHeight="1">
      <c r="B594" s="26"/>
      <c r="C594" s="19"/>
      <c r="D594" s="66"/>
      <c r="E594" s="24"/>
      <c r="F594" s="25"/>
    </row>
    <row r="595" spans="2:6" ht="13.5" customHeight="1">
      <c r="B595" s="26"/>
      <c r="C595" s="19"/>
      <c r="D595" s="66"/>
      <c r="E595" s="24"/>
      <c r="F595" s="25"/>
    </row>
    <row r="596" spans="2:6" ht="13.5" customHeight="1">
      <c r="B596" s="26"/>
      <c r="C596" s="19"/>
      <c r="D596" s="66"/>
      <c r="E596" s="24"/>
      <c r="F596" s="25"/>
    </row>
    <row r="597" spans="2:6" ht="13.5" customHeight="1">
      <c r="B597" s="26"/>
      <c r="C597" s="19"/>
      <c r="D597" s="66"/>
      <c r="E597" s="24"/>
      <c r="F597" s="25"/>
    </row>
    <row r="598" spans="2:6" ht="13.5" customHeight="1">
      <c r="B598" s="26"/>
      <c r="C598" s="19"/>
      <c r="D598" s="66"/>
      <c r="E598" s="24"/>
      <c r="F598" s="25"/>
    </row>
    <row r="599" spans="2:6" ht="13.5" customHeight="1">
      <c r="B599" s="26"/>
      <c r="C599" s="19"/>
      <c r="D599" s="66"/>
      <c r="E599" s="24"/>
      <c r="F599" s="25"/>
    </row>
    <row r="600" spans="2:6" ht="13.5" customHeight="1">
      <c r="B600" s="26"/>
      <c r="C600" s="19"/>
      <c r="D600" s="66"/>
      <c r="E600" s="24"/>
      <c r="F600" s="25"/>
    </row>
    <row r="601" spans="2:6" ht="13.5" customHeight="1">
      <c r="B601" s="26"/>
      <c r="C601" s="19"/>
      <c r="D601" s="66"/>
      <c r="E601" s="24"/>
      <c r="F601" s="25"/>
    </row>
    <row r="602" spans="2:5" ht="13.5" customHeight="1">
      <c r="B602" s="168" t="s">
        <v>205</v>
      </c>
      <c r="C602" s="168"/>
      <c r="D602" s="168"/>
      <c r="E602" s="168"/>
    </row>
    <row r="603" spans="2:5" ht="13.5" customHeight="1" thickBot="1">
      <c r="B603" s="99"/>
      <c r="C603" s="99"/>
      <c r="D603" s="99"/>
      <c r="E603" s="99"/>
    </row>
    <row r="604" spans="2:6" ht="13.5" customHeight="1">
      <c r="B604" s="91" t="s">
        <v>20</v>
      </c>
      <c r="C604" s="78" t="s">
        <v>3</v>
      </c>
      <c r="D604" s="78" t="s">
        <v>3</v>
      </c>
      <c r="E604" s="92" t="s">
        <v>4</v>
      </c>
      <c r="F604" s="126" t="s">
        <v>5</v>
      </c>
    </row>
    <row r="605" spans="2:6" ht="13.5" customHeight="1" thickBot="1">
      <c r="B605" s="93" t="s">
        <v>6</v>
      </c>
      <c r="C605" s="81" t="s">
        <v>6</v>
      </c>
      <c r="D605" s="81" t="s">
        <v>6</v>
      </c>
      <c r="E605" s="98"/>
      <c r="F605" s="127" t="str">
        <f>$F$122</f>
        <v>za  2016. god.</v>
      </c>
    </row>
    <row r="606" spans="2:6" ht="13.5" customHeight="1">
      <c r="B606" s="95" t="s">
        <v>86</v>
      </c>
      <c r="C606" s="96"/>
      <c r="D606" s="9"/>
      <c r="E606" s="12"/>
      <c r="F606" s="97"/>
    </row>
    <row r="607" spans="2:6" ht="13.5" customHeight="1">
      <c r="B607" s="23"/>
      <c r="C607" s="13">
        <v>411</v>
      </c>
      <c r="D607" s="17"/>
      <c r="E607" s="13" t="s">
        <v>97</v>
      </c>
      <c r="F607" s="15">
        <f>SUM(F608+F609+F610+F611+F612)</f>
        <v>34450</v>
      </c>
    </row>
    <row r="608" spans="2:6" ht="13.5" customHeight="1">
      <c r="B608" s="23"/>
      <c r="C608" s="16"/>
      <c r="D608" s="17" t="s">
        <v>21</v>
      </c>
      <c r="E608" s="16" t="s">
        <v>96</v>
      </c>
      <c r="F608" s="18">
        <v>20240</v>
      </c>
    </row>
    <row r="609" spans="2:6" ht="13.5" customHeight="1">
      <c r="B609" s="23"/>
      <c r="C609" s="16"/>
      <c r="D609" s="17" t="s">
        <v>22</v>
      </c>
      <c r="E609" s="16" t="s">
        <v>98</v>
      </c>
      <c r="F609" s="18">
        <v>2920</v>
      </c>
    </row>
    <row r="610" spans="2:6" ht="13.5" customHeight="1">
      <c r="B610" s="23"/>
      <c r="C610" s="16"/>
      <c r="D610" s="17" t="s">
        <v>23</v>
      </c>
      <c r="E610" s="16" t="s">
        <v>24</v>
      </c>
      <c r="F610" s="18">
        <v>7310</v>
      </c>
    </row>
    <row r="611" spans="2:6" ht="13.5" customHeight="1">
      <c r="B611" s="23"/>
      <c r="C611" s="16"/>
      <c r="D611" s="17" t="s">
        <v>25</v>
      </c>
      <c r="E611" s="16" t="s">
        <v>26</v>
      </c>
      <c r="F611" s="18">
        <v>3600</v>
      </c>
    </row>
    <row r="612" spans="2:6" ht="13.5" customHeight="1">
      <c r="B612" s="23"/>
      <c r="C612" s="16"/>
      <c r="D612" s="17" t="s">
        <v>27</v>
      </c>
      <c r="E612" s="16" t="s">
        <v>99</v>
      </c>
      <c r="F612" s="18">
        <v>380</v>
      </c>
    </row>
    <row r="613" spans="2:6" ht="13.5" customHeight="1">
      <c r="B613" s="23"/>
      <c r="C613" s="13">
        <v>413</v>
      </c>
      <c r="D613" s="17"/>
      <c r="E613" s="13" t="s">
        <v>103</v>
      </c>
      <c r="F613" s="15">
        <f>SUM(F614+F615)</f>
        <v>800</v>
      </c>
    </row>
    <row r="614" spans="2:6" ht="13.5" customHeight="1">
      <c r="B614" s="23"/>
      <c r="C614" s="16"/>
      <c r="D614" s="17" t="s">
        <v>28</v>
      </c>
      <c r="E614" s="16" t="s">
        <v>192</v>
      </c>
      <c r="F614" s="18">
        <v>400</v>
      </c>
    </row>
    <row r="615" spans="2:6" ht="13.5" customHeight="1">
      <c r="B615" s="23"/>
      <c r="C615" s="33"/>
      <c r="D615" s="17" t="s">
        <v>30</v>
      </c>
      <c r="E615" s="16" t="s">
        <v>151</v>
      </c>
      <c r="F615" s="34">
        <v>400</v>
      </c>
    </row>
    <row r="616" spans="2:6" ht="13.5" customHeight="1">
      <c r="B616" s="23"/>
      <c r="C616" s="13">
        <v>414</v>
      </c>
      <c r="D616" s="17"/>
      <c r="E616" s="13" t="s">
        <v>106</v>
      </c>
      <c r="F616" s="15">
        <f>F617+F618+F619</f>
        <v>1100</v>
      </c>
    </row>
    <row r="617" spans="2:6" ht="13.5" customHeight="1">
      <c r="B617" s="23"/>
      <c r="C617" s="16"/>
      <c r="D617" s="17" t="s">
        <v>31</v>
      </c>
      <c r="E617" s="16" t="s">
        <v>107</v>
      </c>
      <c r="F617" s="18">
        <v>200</v>
      </c>
    </row>
    <row r="618" spans="2:6" ht="13.5" customHeight="1">
      <c r="B618" s="23"/>
      <c r="C618" s="16"/>
      <c r="D618" s="17" t="s">
        <v>108</v>
      </c>
      <c r="E618" s="16" t="s">
        <v>109</v>
      </c>
      <c r="F618" s="18">
        <v>400</v>
      </c>
    </row>
    <row r="619" spans="2:6" ht="13.5" customHeight="1">
      <c r="B619" s="23"/>
      <c r="C619" s="16"/>
      <c r="D619" s="17" t="s">
        <v>32</v>
      </c>
      <c r="E619" s="16" t="s">
        <v>170</v>
      </c>
      <c r="F619" s="18">
        <v>500</v>
      </c>
    </row>
    <row r="620" spans="2:6" ht="13.5" customHeight="1">
      <c r="B620" s="23"/>
      <c r="C620" s="13">
        <v>415</v>
      </c>
      <c r="D620" s="17"/>
      <c r="E620" s="13" t="s">
        <v>113</v>
      </c>
      <c r="F620" s="15">
        <f>F621</f>
        <v>100</v>
      </c>
    </row>
    <row r="621" spans="2:6" ht="13.5" customHeight="1">
      <c r="B621" s="23"/>
      <c r="C621" s="16"/>
      <c r="D621" s="17" t="s">
        <v>114</v>
      </c>
      <c r="E621" s="16" t="s">
        <v>187</v>
      </c>
      <c r="F621" s="18">
        <v>100</v>
      </c>
    </row>
    <row r="622" spans="2:6" ht="13.5" customHeight="1">
      <c r="B622" s="23"/>
      <c r="C622" s="11">
        <v>431</v>
      </c>
      <c r="D622" s="9"/>
      <c r="E622" s="11" t="s">
        <v>49</v>
      </c>
      <c r="F622" s="15">
        <f>F623</f>
        <v>60000</v>
      </c>
    </row>
    <row r="623" spans="2:6" ht="13.5" customHeight="1">
      <c r="B623" s="23"/>
      <c r="C623" s="12"/>
      <c r="D623" s="9" t="s">
        <v>168</v>
      </c>
      <c r="E623" s="12" t="s">
        <v>51</v>
      </c>
      <c r="F623" s="18">
        <v>60000</v>
      </c>
    </row>
    <row r="624" spans="2:6" ht="13.5" customHeight="1">
      <c r="B624" s="23"/>
      <c r="C624" s="12"/>
      <c r="D624" s="9"/>
      <c r="E624" s="11" t="s">
        <v>53</v>
      </c>
      <c r="F624" s="15">
        <f>SUM(F607+F613+F616+F622+F620)</f>
        <v>96450</v>
      </c>
    </row>
    <row r="625" spans="2:5" ht="13.5" customHeight="1">
      <c r="B625" s="26"/>
      <c r="C625" s="19"/>
      <c r="D625" s="66"/>
      <c r="E625" s="24"/>
    </row>
    <row r="626" spans="2:5" ht="13.5" customHeight="1">
      <c r="B626" s="26"/>
      <c r="C626" s="19"/>
      <c r="D626" s="66"/>
      <c r="E626" s="24"/>
    </row>
    <row r="627" spans="2:5" ht="13.5" customHeight="1">
      <c r="B627" s="26"/>
      <c r="C627" s="19"/>
      <c r="D627" s="66"/>
      <c r="E627" s="24"/>
    </row>
    <row r="628" spans="2:5" ht="13.5" customHeight="1">
      <c r="B628" s="26"/>
      <c r="C628" s="19"/>
      <c r="D628" s="66"/>
      <c r="E628" s="24"/>
    </row>
    <row r="629" spans="2:5" ht="13.5" customHeight="1">
      <c r="B629" s="26"/>
      <c r="C629" s="19"/>
      <c r="D629" s="66"/>
      <c r="E629" s="24"/>
    </row>
    <row r="630" spans="2:5" ht="13.5" customHeight="1">
      <c r="B630" s="26"/>
      <c r="C630" s="19"/>
      <c r="D630" s="66"/>
      <c r="E630" s="24"/>
    </row>
    <row r="631" spans="2:5" ht="13.5" customHeight="1">
      <c r="B631" s="26"/>
      <c r="C631" s="19"/>
      <c r="D631" s="66"/>
      <c r="E631" s="24"/>
    </row>
    <row r="632" spans="2:5" ht="13.5" customHeight="1">
      <c r="B632" s="26"/>
      <c r="C632" s="19"/>
      <c r="D632" s="66"/>
      <c r="E632" s="24"/>
    </row>
    <row r="633" spans="2:5" ht="13.5" customHeight="1">
      <c r="B633" s="26"/>
      <c r="C633" s="19"/>
      <c r="D633" s="66"/>
      <c r="E633" s="24"/>
    </row>
    <row r="634" spans="2:5" ht="13.5" customHeight="1">
      <c r="B634" s="162" t="s">
        <v>195</v>
      </c>
      <c r="C634" s="162"/>
      <c r="D634" s="162"/>
      <c r="E634" s="162"/>
    </row>
    <row r="635" spans="2:5" ht="13.5" customHeight="1" thickBot="1">
      <c r="B635" s="73"/>
      <c r="C635" s="73"/>
      <c r="D635" s="73"/>
      <c r="E635" s="73"/>
    </row>
    <row r="636" spans="2:6" ht="13.5" customHeight="1">
      <c r="B636" s="91" t="s">
        <v>20</v>
      </c>
      <c r="C636" s="78" t="s">
        <v>3</v>
      </c>
      <c r="D636" s="78" t="s">
        <v>3</v>
      </c>
      <c r="E636" s="92" t="s">
        <v>4</v>
      </c>
      <c r="F636" s="126" t="s">
        <v>5</v>
      </c>
    </row>
    <row r="637" spans="2:6" ht="13.5" customHeight="1" thickBot="1">
      <c r="B637" s="93" t="s">
        <v>6</v>
      </c>
      <c r="C637" s="81" t="s">
        <v>6</v>
      </c>
      <c r="D637" s="81" t="s">
        <v>6</v>
      </c>
      <c r="E637" s="98"/>
      <c r="F637" s="127" t="str">
        <f>$F$122</f>
        <v>za  2016. god.</v>
      </c>
    </row>
    <row r="638" spans="2:6" ht="13.5" customHeight="1">
      <c r="B638" s="95" t="s">
        <v>72</v>
      </c>
      <c r="C638" s="96"/>
      <c r="D638" s="9"/>
      <c r="E638" s="12"/>
      <c r="F638" s="97"/>
    </row>
    <row r="639" spans="2:6" ht="13.5" customHeight="1">
      <c r="B639" s="23"/>
      <c r="C639" s="13">
        <v>411</v>
      </c>
      <c r="D639" s="17"/>
      <c r="E639" s="13" t="s">
        <v>97</v>
      </c>
      <c r="F639" s="15">
        <f>SUM(F640+F641+F642+F643+F644)</f>
        <v>86830</v>
      </c>
    </row>
    <row r="640" spans="2:6" ht="13.5" customHeight="1">
      <c r="B640" s="23"/>
      <c r="C640" s="16"/>
      <c r="D640" s="17" t="s">
        <v>21</v>
      </c>
      <c r="E640" s="16" t="s">
        <v>96</v>
      </c>
      <c r="F640" s="18">
        <v>51370</v>
      </c>
    </row>
    <row r="641" spans="2:6" ht="13.5" customHeight="1">
      <c r="B641" s="23"/>
      <c r="C641" s="16"/>
      <c r="D641" s="17" t="s">
        <v>22</v>
      </c>
      <c r="E641" s="16" t="s">
        <v>98</v>
      </c>
      <c r="F641" s="18">
        <v>7030</v>
      </c>
    </row>
    <row r="642" spans="2:6" ht="13.5" customHeight="1">
      <c r="B642" s="23"/>
      <c r="C642" s="16"/>
      <c r="D642" s="17" t="s">
        <v>23</v>
      </c>
      <c r="E642" s="16" t="s">
        <v>24</v>
      </c>
      <c r="F642" s="18">
        <v>18450</v>
      </c>
    </row>
    <row r="643" spans="2:6" ht="13.5" customHeight="1">
      <c r="B643" s="23"/>
      <c r="C643" s="16"/>
      <c r="D643" s="17" t="s">
        <v>25</v>
      </c>
      <c r="E643" s="16" t="s">
        <v>26</v>
      </c>
      <c r="F643" s="18">
        <v>9060</v>
      </c>
    </row>
    <row r="644" spans="2:6" ht="13.5" customHeight="1">
      <c r="B644" s="23"/>
      <c r="C644" s="16"/>
      <c r="D644" s="17" t="s">
        <v>27</v>
      </c>
      <c r="E644" s="16" t="s">
        <v>99</v>
      </c>
      <c r="F644" s="18">
        <v>920</v>
      </c>
    </row>
    <row r="645" spans="2:6" ht="13.5" customHeight="1">
      <c r="B645" s="23"/>
      <c r="C645" s="13">
        <v>413</v>
      </c>
      <c r="D645" s="17"/>
      <c r="E645" s="13" t="s">
        <v>103</v>
      </c>
      <c r="F645" s="22">
        <f>SUM(F646+F647)</f>
        <v>2500</v>
      </c>
    </row>
    <row r="646" spans="2:6" ht="13.5" customHeight="1">
      <c r="B646" s="23"/>
      <c r="C646" s="16"/>
      <c r="D646" s="17" t="s">
        <v>28</v>
      </c>
      <c r="E646" s="16" t="s">
        <v>192</v>
      </c>
      <c r="F646" s="18">
        <v>2000</v>
      </c>
    </row>
    <row r="647" spans="2:6" ht="13.5" customHeight="1">
      <c r="B647" s="23"/>
      <c r="C647" s="33"/>
      <c r="D647" s="17" t="s">
        <v>30</v>
      </c>
      <c r="E647" s="16" t="s">
        <v>151</v>
      </c>
      <c r="F647" s="34">
        <v>500</v>
      </c>
    </row>
    <row r="648" spans="2:6" ht="13.5" customHeight="1">
      <c r="B648" s="23"/>
      <c r="C648" s="13">
        <v>414</v>
      </c>
      <c r="D648" s="17"/>
      <c r="E648" s="13" t="s">
        <v>106</v>
      </c>
      <c r="F648" s="15">
        <f>F649+F650+F651+F652+F653</f>
        <v>4100</v>
      </c>
    </row>
    <row r="649" spans="2:6" ht="13.5" customHeight="1">
      <c r="B649" s="23"/>
      <c r="C649" s="16"/>
      <c r="D649" s="17" t="s">
        <v>31</v>
      </c>
      <c r="E649" s="16" t="s">
        <v>107</v>
      </c>
      <c r="F649" s="18">
        <v>300</v>
      </c>
    </row>
    <row r="650" spans="2:6" ht="13.5" customHeight="1">
      <c r="B650" s="23"/>
      <c r="C650" s="16"/>
      <c r="D650" s="17" t="s">
        <v>108</v>
      </c>
      <c r="E650" s="16" t="s">
        <v>109</v>
      </c>
      <c r="F650" s="18">
        <v>400</v>
      </c>
    </row>
    <row r="651" spans="2:6" ht="13.5" customHeight="1">
      <c r="B651" s="23"/>
      <c r="C651" s="16"/>
      <c r="D651" s="17" t="s">
        <v>32</v>
      </c>
      <c r="E651" s="16" t="s">
        <v>175</v>
      </c>
      <c r="F651" s="18">
        <v>800</v>
      </c>
    </row>
    <row r="652" spans="2:6" ht="13.5" customHeight="1">
      <c r="B652" s="23"/>
      <c r="C652" s="16"/>
      <c r="D652" s="17" t="s">
        <v>32</v>
      </c>
      <c r="E652" s="16" t="s">
        <v>172</v>
      </c>
      <c r="F652" s="18">
        <v>600</v>
      </c>
    </row>
    <row r="653" spans="2:6" ht="13.5" customHeight="1">
      <c r="B653" s="23"/>
      <c r="C653" s="31"/>
      <c r="D653" s="53" t="s">
        <v>111</v>
      </c>
      <c r="E653" s="54" t="s">
        <v>112</v>
      </c>
      <c r="F653" s="69">
        <v>2000</v>
      </c>
    </row>
    <row r="654" spans="2:6" ht="13.5" customHeight="1">
      <c r="B654" s="23"/>
      <c r="C654" s="13">
        <v>415</v>
      </c>
      <c r="D654" s="17"/>
      <c r="E654" s="13" t="s">
        <v>113</v>
      </c>
      <c r="F654" s="22">
        <f>SUM(F655)</f>
        <v>300</v>
      </c>
    </row>
    <row r="655" spans="2:6" ht="13.5" customHeight="1">
      <c r="B655" s="23"/>
      <c r="C655" s="16"/>
      <c r="D655" s="17" t="s">
        <v>114</v>
      </c>
      <c r="E655" s="16" t="s">
        <v>187</v>
      </c>
      <c r="F655" s="32">
        <v>300</v>
      </c>
    </row>
    <row r="656" spans="2:6" ht="13.5" customHeight="1">
      <c r="B656" s="23"/>
      <c r="C656" s="12"/>
      <c r="D656" s="9"/>
      <c r="E656" s="11" t="s">
        <v>53</v>
      </c>
      <c r="F656" s="15">
        <f>SUM(F639+F645+F654+F648)</f>
        <v>93730</v>
      </c>
    </row>
    <row r="657" spans="2:6" ht="13.5" customHeight="1">
      <c r="B657" s="26"/>
      <c r="C657" s="19"/>
      <c r="D657" s="66"/>
      <c r="E657" s="24"/>
      <c r="F657" s="25"/>
    </row>
    <row r="658" spans="2:6" ht="13.5" customHeight="1">
      <c r="B658" s="26"/>
      <c r="C658" s="19"/>
      <c r="D658" s="66"/>
      <c r="E658" s="24"/>
      <c r="F658" s="25"/>
    </row>
    <row r="659" spans="2:6" ht="13.5" customHeight="1">
      <c r="B659" s="26"/>
      <c r="C659" s="19"/>
      <c r="D659" s="66"/>
      <c r="E659" s="24"/>
      <c r="F659" s="25"/>
    </row>
    <row r="660" spans="2:5" ht="13.5" customHeight="1">
      <c r="B660" s="26"/>
      <c r="C660" s="19"/>
      <c r="D660" s="66"/>
      <c r="E660" s="24"/>
    </row>
    <row r="661" spans="2:5" ht="13.5" customHeight="1">
      <c r="B661" s="26"/>
      <c r="C661" s="19"/>
      <c r="D661" s="66"/>
      <c r="E661" s="24"/>
    </row>
    <row r="662" spans="2:5" ht="13.5" customHeight="1">
      <c r="B662" s="162" t="s">
        <v>196</v>
      </c>
      <c r="C662" s="163"/>
      <c r="D662" s="163"/>
      <c r="E662" s="163"/>
    </row>
    <row r="663" spans="2:5" ht="13.5" customHeight="1" thickBot="1">
      <c r="B663" s="75"/>
      <c r="C663" s="73"/>
      <c r="D663" s="73"/>
      <c r="E663" s="73"/>
    </row>
    <row r="664" spans="2:6" ht="13.5" customHeight="1">
      <c r="B664" s="91" t="s">
        <v>20</v>
      </c>
      <c r="C664" s="78" t="s">
        <v>3</v>
      </c>
      <c r="D664" s="78" t="s">
        <v>3</v>
      </c>
      <c r="E664" s="92" t="s">
        <v>4</v>
      </c>
      <c r="F664" s="126" t="s">
        <v>5</v>
      </c>
    </row>
    <row r="665" spans="2:6" ht="13.5" customHeight="1" thickBot="1">
      <c r="B665" s="93" t="s">
        <v>6</v>
      </c>
      <c r="C665" s="81" t="s">
        <v>6</v>
      </c>
      <c r="D665" s="81" t="s">
        <v>6</v>
      </c>
      <c r="E665" s="98"/>
      <c r="F665" s="127" t="str">
        <f>$F$122</f>
        <v>za  2016. god.</v>
      </c>
    </row>
    <row r="666" spans="2:6" ht="13.5" customHeight="1">
      <c r="B666" s="95" t="s">
        <v>198</v>
      </c>
      <c r="C666" s="96"/>
      <c r="D666" s="9"/>
      <c r="E666" s="12"/>
      <c r="F666" s="97"/>
    </row>
    <row r="667" spans="2:6" ht="13.5" customHeight="1">
      <c r="B667" s="23"/>
      <c r="C667" s="13">
        <v>411</v>
      </c>
      <c r="D667" s="17"/>
      <c r="E667" s="13" t="s">
        <v>97</v>
      </c>
      <c r="F667" s="15">
        <f>SUM(F668+F669+F670+F671+F672)</f>
        <v>40420</v>
      </c>
    </row>
    <row r="668" spans="2:6" ht="13.5" customHeight="1">
      <c r="B668" s="23"/>
      <c r="C668" s="16"/>
      <c r="D668" s="17" t="s">
        <v>21</v>
      </c>
      <c r="E668" s="16" t="s">
        <v>96</v>
      </c>
      <c r="F668" s="18">
        <v>23780</v>
      </c>
    </row>
    <row r="669" spans="2:6" ht="13.5" customHeight="1">
      <c r="B669" s="23"/>
      <c r="C669" s="16"/>
      <c r="D669" s="17" t="s">
        <v>22</v>
      </c>
      <c r="E669" s="16" t="s">
        <v>98</v>
      </c>
      <c r="F669" s="18">
        <v>3390</v>
      </c>
    </row>
    <row r="670" spans="2:6" ht="13.5" customHeight="1">
      <c r="B670" s="23"/>
      <c r="C670" s="16"/>
      <c r="D670" s="17" t="s">
        <v>23</v>
      </c>
      <c r="E670" s="16" t="s">
        <v>24</v>
      </c>
      <c r="F670" s="18">
        <v>8580</v>
      </c>
    </row>
    <row r="671" spans="2:6" ht="13.5" customHeight="1">
      <c r="B671" s="23"/>
      <c r="C671" s="16"/>
      <c r="D671" s="17" t="s">
        <v>25</v>
      </c>
      <c r="E671" s="16" t="s">
        <v>26</v>
      </c>
      <c r="F671" s="18">
        <v>4230</v>
      </c>
    </row>
    <row r="672" spans="2:6" ht="13.5" customHeight="1">
      <c r="B672" s="23"/>
      <c r="C672" s="16"/>
      <c r="D672" s="17" t="s">
        <v>27</v>
      </c>
      <c r="E672" s="16" t="s">
        <v>99</v>
      </c>
      <c r="F672" s="18">
        <v>440</v>
      </c>
    </row>
    <row r="673" spans="2:6" ht="13.5" customHeight="1">
      <c r="B673" s="23"/>
      <c r="C673" s="13">
        <v>413</v>
      </c>
      <c r="D673" s="17"/>
      <c r="E673" s="13" t="s">
        <v>103</v>
      </c>
      <c r="F673" s="22">
        <f>SUM(F674+F675)</f>
        <v>700</v>
      </c>
    </row>
    <row r="674" spans="2:6" ht="13.5" customHeight="1">
      <c r="B674" s="23"/>
      <c r="C674" s="16"/>
      <c r="D674" s="17" t="s">
        <v>28</v>
      </c>
      <c r="E674" s="16" t="s">
        <v>192</v>
      </c>
      <c r="F674" s="18">
        <v>300</v>
      </c>
    </row>
    <row r="675" spans="2:6" ht="13.5" customHeight="1">
      <c r="B675" s="23"/>
      <c r="C675" s="33"/>
      <c r="D675" s="17" t="s">
        <v>30</v>
      </c>
      <c r="E675" s="16" t="s">
        <v>151</v>
      </c>
      <c r="F675" s="34">
        <v>400</v>
      </c>
    </row>
    <row r="676" spans="2:6" ht="13.5" customHeight="1">
      <c r="B676" s="23"/>
      <c r="C676" s="13">
        <v>414</v>
      </c>
      <c r="D676" s="17"/>
      <c r="E676" s="13" t="s">
        <v>106</v>
      </c>
      <c r="F676" s="15">
        <f>F677+F678+F679+F680</f>
        <v>3200</v>
      </c>
    </row>
    <row r="677" spans="2:6" ht="13.5" customHeight="1">
      <c r="B677" s="23"/>
      <c r="C677" s="16"/>
      <c r="D677" s="17" t="s">
        <v>31</v>
      </c>
      <c r="E677" s="16" t="s">
        <v>107</v>
      </c>
      <c r="F677" s="18">
        <v>300</v>
      </c>
    </row>
    <row r="678" spans="2:6" ht="13.5" customHeight="1">
      <c r="B678" s="23"/>
      <c r="C678" s="16"/>
      <c r="D678" s="17" t="s">
        <v>108</v>
      </c>
      <c r="E678" s="16" t="s">
        <v>109</v>
      </c>
      <c r="F678" s="18">
        <v>400</v>
      </c>
    </row>
    <row r="679" spans="2:6" ht="13.5" customHeight="1">
      <c r="B679" s="23"/>
      <c r="C679" s="16"/>
      <c r="D679" s="17" t="s">
        <v>32</v>
      </c>
      <c r="E679" s="16" t="s">
        <v>170</v>
      </c>
      <c r="F679" s="18">
        <v>500</v>
      </c>
    </row>
    <row r="680" spans="2:6" ht="13.5" customHeight="1">
      <c r="B680" s="23"/>
      <c r="C680" s="31"/>
      <c r="D680" s="17" t="s">
        <v>111</v>
      </c>
      <c r="E680" s="16" t="s">
        <v>177</v>
      </c>
      <c r="F680" s="36">
        <v>2000</v>
      </c>
    </row>
    <row r="681" spans="2:6" ht="13.5" customHeight="1">
      <c r="B681" s="23"/>
      <c r="C681" s="12"/>
      <c r="D681" s="9"/>
      <c r="E681" s="11" t="s">
        <v>53</v>
      </c>
      <c r="F681" s="15">
        <f>SUM(F667+F673+F676)</f>
        <v>44320</v>
      </c>
    </row>
    <row r="682" spans="2:6" ht="13.5" customHeight="1">
      <c r="B682" s="26"/>
      <c r="C682" s="19"/>
      <c r="D682" s="66"/>
      <c r="E682" s="24"/>
      <c r="F682" s="25"/>
    </row>
    <row r="683" spans="2:6" ht="13.5" customHeight="1">
      <c r="B683" s="26"/>
      <c r="C683" s="19"/>
      <c r="D683" s="66"/>
      <c r="E683" s="24"/>
      <c r="F683" s="25"/>
    </row>
    <row r="684" spans="2:6" ht="13.5" customHeight="1">
      <c r="B684" s="26"/>
      <c r="C684" s="19"/>
      <c r="D684" s="66"/>
      <c r="E684" s="24"/>
      <c r="F684" s="25"/>
    </row>
    <row r="685" spans="2:6" ht="13.5" customHeight="1">
      <c r="B685" s="26"/>
      <c r="C685" s="19"/>
      <c r="D685" s="66"/>
      <c r="E685" s="24"/>
      <c r="F685" s="25"/>
    </row>
    <row r="686" spans="2:6" ht="13.5" customHeight="1">
      <c r="B686" s="26"/>
      <c r="C686" s="19"/>
      <c r="D686" s="66"/>
      <c r="E686" s="24"/>
      <c r="F686" s="25"/>
    </row>
    <row r="687" spans="2:6" ht="13.5" customHeight="1">
      <c r="B687" s="26"/>
      <c r="C687" s="19"/>
      <c r="D687" s="66"/>
      <c r="E687" s="24"/>
      <c r="F687" s="25"/>
    </row>
    <row r="688" spans="2:6" ht="13.5" customHeight="1">
      <c r="B688" s="26"/>
      <c r="C688" s="19"/>
      <c r="D688" s="66"/>
      <c r="E688" s="24"/>
      <c r="F688" s="25"/>
    </row>
    <row r="689" spans="2:6" ht="13.5" customHeight="1">
      <c r="B689" s="26"/>
      <c r="C689" s="19"/>
      <c r="D689" s="66"/>
      <c r="E689" s="24"/>
      <c r="F689" s="25"/>
    </row>
    <row r="690" spans="2:5" ht="13.5" customHeight="1">
      <c r="B690" s="162" t="s">
        <v>197</v>
      </c>
      <c r="C690" s="163"/>
      <c r="D690" s="163"/>
      <c r="E690" s="163"/>
    </row>
    <row r="691" spans="2:5" ht="13.5" customHeight="1" thickBot="1">
      <c r="B691" s="75"/>
      <c r="C691" s="73"/>
      <c r="D691" s="73"/>
      <c r="E691" s="73"/>
    </row>
    <row r="692" spans="2:6" ht="13.5" customHeight="1">
      <c r="B692" s="91" t="s">
        <v>20</v>
      </c>
      <c r="C692" s="78" t="s">
        <v>3</v>
      </c>
      <c r="D692" s="78" t="s">
        <v>3</v>
      </c>
      <c r="E692" s="92" t="s">
        <v>4</v>
      </c>
      <c r="F692" s="126" t="s">
        <v>5</v>
      </c>
    </row>
    <row r="693" spans="2:6" ht="13.5" customHeight="1" thickBot="1">
      <c r="B693" s="93" t="s">
        <v>6</v>
      </c>
      <c r="C693" s="81" t="s">
        <v>6</v>
      </c>
      <c r="D693" s="81" t="s">
        <v>6</v>
      </c>
      <c r="E693" s="98"/>
      <c r="F693" s="127" t="str">
        <f>$F$122</f>
        <v>za  2016. god.</v>
      </c>
    </row>
    <row r="694" spans="2:6" ht="13.5" customHeight="1">
      <c r="B694" s="95" t="s">
        <v>200</v>
      </c>
      <c r="C694" s="96"/>
      <c r="D694" s="9"/>
      <c r="E694" s="12"/>
      <c r="F694" s="97"/>
    </row>
    <row r="695" spans="2:6" ht="13.5" customHeight="1">
      <c r="B695" s="23"/>
      <c r="C695" s="13">
        <v>411</v>
      </c>
      <c r="D695" s="17"/>
      <c r="E695" s="13" t="s">
        <v>97</v>
      </c>
      <c r="F695" s="15">
        <f>SUM(F696+F697+F698+F699+F700)</f>
        <v>76340</v>
      </c>
    </row>
    <row r="696" spans="2:6" ht="13.5" customHeight="1">
      <c r="B696" s="23"/>
      <c r="C696" s="16"/>
      <c r="D696" s="17" t="s">
        <v>21</v>
      </c>
      <c r="E696" s="16" t="s">
        <v>96</v>
      </c>
      <c r="F696" s="18">
        <v>45100</v>
      </c>
    </row>
    <row r="697" spans="2:6" ht="13.5" customHeight="1">
      <c r="B697" s="23"/>
      <c r="C697" s="16"/>
      <c r="D697" s="17" t="s">
        <v>22</v>
      </c>
      <c r="E697" s="16" t="s">
        <v>98</v>
      </c>
      <c r="F697" s="18">
        <v>6240</v>
      </c>
    </row>
    <row r="698" spans="2:6" ht="13.5" customHeight="1">
      <c r="B698" s="23"/>
      <c r="C698" s="16"/>
      <c r="D698" s="17" t="s">
        <v>23</v>
      </c>
      <c r="E698" s="16" t="s">
        <v>24</v>
      </c>
      <c r="F698" s="18">
        <v>16220</v>
      </c>
    </row>
    <row r="699" spans="2:6" ht="13.5" customHeight="1">
      <c r="B699" s="23"/>
      <c r="C699" s="16"/>
      <c r="D699" s="17" t="s">
        <v>25</v>
      </c>
      <c r="E699" s="16" t="s">
        <v>26</v>
      </c>
      <c r="F699" s="18">
        <v>7960</v>
      </c>
    </row>
    <row r="700" spans="2:6" ht="13.5" customHeight="1">
      <c r="B700" s="23"/>
      <c r="C700" s="16"/>
      <c r="D700" s="17" t="s">
        <v>27</v>
      </c>
      <c r="E700" s="16" t="s">
        <v>99</v>
      </c>
      <c r="F700" s="18">
        <v>820</v>
      </c>
    </row>
    <row r="701" spans="2:6" ht="13.5" customHeight="1">
      <c r="B701" s="23"/>
      <c r="C701" s="13">
        <v>413</v>
      </c>
      <c r="D701" s="17"/>
      <c r="E701" s="13" t="s">
        <v>103</v>
      </c>
      <c r="F701" s="15">
        <f>SUM(F702+F703)</f>
        <v>2000</v>
      </c>
    </row>
    <row r="702" spans="2:6" ht="13.5" customHeight="1">
      <c r="B702" s="23"/>
      <c r="C702" s="16"/>
      <c r="D702" s="17" t="s">
        <v>28</v>
      </c>
      <c r="E702" s="16" t="s">
        <v>192</v>
      </c>
      <c r="F702" s="18">
        <v>1200</v>
      </c>
    </row>
    <row r="703" spans="2:6" ht="13.5" customHeight="1">
      <c r="B703" s="23"/>
      <c r="C703" s="33"/>
      <c r="D703" s="17" t="s">
        <v>30</v>
      </c>
      <c r="E703" s="16" t="s">
        <v>151</v>
      </c>
      <c r="F703" s="34">
        <v>800</v>
      </c>
    </row>
    <row r="704" spans="2:6" ht="13.5" customHeight="1">
      <c r="B704" s="23"/>
      <c r="C704" s="13">
        <v>414</v>
      </c>
      <c r="D704" s="17"/>
      <c r="E704" s="13" t="s">
        <v>106</v>
      </c>
      <c r="F704" s="15">
        <f>F705+F706+F707</f>
        <v>1400</v>
      </c>
    </row>
    <row r="705" spans="2:6" ht="13.5" customHeight="1">
      <c r="B705" s="23"/>
      <c r="C705" s="16"/>
      <c r="D705" s="17" t="s">
        <v>31</v>
      </c>
      <c r="E705" s="16" t="s">
        <v>107</v>
      </c>
      <c r="F705" s="18">
        <v>400</v>
      </c>
    </row>
    <row r="706" spans="2:6" ht="13.5" customHeight="1">
      <c r="B706" s="23"/>
      <c r="C706" s="16"/>
      <c r="D706" s="17" t="s">
        <v>108</v>
      </c>
      <c r="E706" s="16" t="s">
        <v>109</v>
      </c>
      <c r="F706" s="18">
        <v>500</v>
      </c>
    </row>
    <row r="707" spans="2:6" ht="13.5" customHeight="1">
      <c r="B707" s="23"/>
      <c r="C707" s="16"/>
      <c r="D707" s="17" t="s">
        <v>32</v>
      </c>
      <c r="E707" s="16" t="s">
        <v>170</v>
      </c>
      <c r="F707" s="18">
        <v>500</v>
      </c>
    </row>
    <row r="708" spans="2:6" ht="13.5" customHeight="1">
      <c r="B708" s="23"/>
      <c r="C708" s="13">
        <v>415</v>
      </c>
      <c r="D708" s="17"/>
      <c r="E708" s="13" t="s">
        <v>113</v>
      </c>
      <c r="F708" s="22">
        <f>SUM(F709+F710)</f>
        <v>2100</v>
      </c>
    </row>
    <row r="709" spans="2:6" ht="13.5" customHeight="1">
      <c r="B709" s="23"/>
      <c r="C709" s="16"/>
      <c r="D709" s="17" t="s">
        <v>114</v>
      </c>
      <c r="E709" s="16" t="s">
        <v>187</v>
      </c>
      <c r="F709" s="32">
        <v>100</v>
      </c>
    </row>
    <row r="710" spans="2:6" ht="13.5" customHeight="1">
      <c r="B710" s="23"/>
      <c r="C710" s="12"/>
      <c r="D710" s="9" t="s">
        <v>114</v>
      </c>
      <c r="E710" s="16" t="s">
        <v>157</v>
      </c>
      <c r="F710" s="32">
        <v>2000</v>
      </c>
    </row>
    <row r="711" spans="2:6" ht="13.5" customHeight="1">
      <c r="B711" s="23"/>
      <c r="C711" s="12"/>
      <c r="D711" s="9"/>
      <c r="E711" s="11" t="s">
        <v>53</v>
      </c>
      <c r="F711" s="15">
        <f>SUM(F695+F701+F704+F708)</f>
        <v>81840</v>
      </c>
    </row>
    <row r="712" spans="2:6" ht="13.5" customHeight="1">
      <c r="B712" s="26"/>
      <c r="C712" s="19"/>
      <c r="D712" s="66"/>
      <c r="E712" s="24"/>
      <c r="F712" s="25"/>
    </row>
    <row r="713" spans="2:6" ht="13.5" customHeight="1">
      <c r="B713" s="26"/>
      <c r="C713" s="19"/>
      <c r="D713" s="66"/>
      <c r="E713" s="24"/>
      <c r="F713" s="25"/>
    </row>
    <row r="714" spans="2:6" ht="13.5" customHeight="1">
      <c r="B714" s="26"/>
      <c r="C714" s="19"/>
      <c r="D714" s="66"/>
      <c r="E714" s="24"/>
      <c r="F714" s="25"/>
    </row>
    <row r="715" spans="2:6" ht="13.5" customHeight="1">
      <c r="B715" s="26"/>
      <c r="C715" s="19"/>
      <c r="D715" s="66"/>
      <c r="E715" s="24"/>
      <c r="F715" s="25"/>
    </row>
    <row r="716" spans="2:6" ht="13.5" customHeight="1">
      <c r="B716" s="26"/>
      <c r="C716" s="19"/>
      <c r="D716" s="66"/>
      <c r="E716" s="24"/>
      <c r="F716" s="25"/>
    </row>
    <row r="717" spans="2:6" ht="13.5" customHeight="1">
      <c r="B717" s="26"/>
      <c r="C717" s="19"/>
      <c r="D717" s="66"/>
      <c r="E717" s="24"/>
      <c r="F717" s="25"/>
    </row>
    <row r="718" spans="2:6" ht="13.5" customHeight="1">
      <c r="B718" s="26"/>
      <c r="C718" s="19"/>
      <c r="D718" s="66"/>
      <c r="E718" s="24"/>
      <c r="F718" s="25"/>
    </row>
    <row r="719" spans="2:6" ht="13.5" customHeight="1">
      <c r="B719" s="26"/>
      <c r="C719" s="19"/>
      <c r="D719" s="66"/>
      <c r="E719" s="24"/>
      <c r="F719" s="25"/>
    </row>
    <row r="720" spans="2:6" ht="13.5" customHeight="1">
      <c r="B720" s="26"/>
      <c r="C720" s="19"/>
      <c r="D720" s="66"/>
      <c r="E720" s="24"/>
      <c r="F720" s="25"/>
    </row>
    <row r="721" spans="2:6" ht="13.5" customHeight="1">
      <c r="B721" s="26"/>
      <c r="C721" s="19"/>
      <c r="D721" s="66"/>
      <c r="E721" s="24"/>
      <c r="F721" s="25"/>
    </row>
    <row r="722" spans="2:5" ht="13.5" customHeight="1">
      <c r="B722" s="162" t="s">
        <v>68</v>
      </c>
      <c r="C722" s="167"/>
      <c r="D722" s="167"/>
      <c r="E722" s="167"/>
    </row>
    <row r="723" spans="2:5" ht="13.5" customHeight="1" thickBot="1">
      <c r="B723" s="75"/>
      <c r="C723" s="76"/>
      <c r="D723" s="76"/>
      <c r="E723" s="76"/>
    </row>
    <row r="724" spans="2:6" ht="13.5" customHeight="1">
      <c r="B724" s="128" t="s">
        <v>20</v>
      </c>
      <c r="C724" s="77" t="s">
        <v>3</v>
      </c>
      <c r="D724" s="78" t="s">
        <v>3</v>
      </c>
      <c r="E724" s="92" t="s">
        <v>4</v>
      </c>
      <c r="F724" s="126" t="s">
        <v>5</v>
      </c>
    </row>
    <row r="725" spans="2:6" ht="13.5" customHeight="1" thickBot="1">
      <c r="B725" s="129" t="s">
        <v>6</v>
      </c>
      <c r="C725" s="80" t="s">
        <v>6</v>
      </c>
      <c r="D725" s="81" t="s">
        <v>6</v>
      </c>
      <c r="E725" s="98" t="s">
        <v>1</v>
      </c>
      <c r="F725" s="127" t="str">
        <f>$F$122</f>
        <v>za  2016. god.</v>
      </c>
    </row>
    <row r="726" spans="2:6" ht="13.5" customHeight="1">
      <c r="B726" s="95" t="s">
        <v>202</v>
      </c>
      <c r="C726" s="96"/>
      <c r="D726" s="9"/>
      <c r="E726" s="12"/>
      <c r="F726" s="97"/>
    </row>
    <row r="727" spans="2:6" ht="13.5" customHeight="1">
      <c r="B727" s="23"/>
      <c r="C727" s="13">
        <v>411</v>
      </c>
      <c r="D727" s="17"/>
      <c r="E727" s="13" t="s">
        <v>97</v>
      </c>
      <c r="F727" s="15">
        <f>SUM(F728+F729+F730+F731+F732)</f>
        <v>124030</v>
      </c>
    </row>
    <row r="728" spans="2:6" ht="13.5" customHeight="1">
      <c r="B728" s="23"/>
      <c r="C728" s="16"/>
      <c r="D728" s="17" t="s">
        <v>21</v>
      </c>
      <c r="E728" s="16" t="s">
        <v>96</v>
      </c>
      <c r="F728" s="18">
        <v>73370</v>
      </c>
    </row>
    <row r="729" spans="2:6" ht="13.5" customHeight="1">
      <c r="B729" s="23"/>
      <c r="C729" s="16"/>
      <c r="D729" s="17" t="s">
        <v>22</v>
      </c>
      <c r="E729" s="16" t="s">
        <v>98</v>
      </c>
      <c r="F729" s="18">
        <v>9980</v>
      </c>
    </row>
    <row r="730" spans="2:6" ht="13.5" customHeight="1">
      <c r="B730" s="23"/>
      <c r="C730" s="16"/>
      <c r="D730" s="17" t="s">
        <v>23</v>
      </c>
      <c r="E730" s="16" t="s">
        <v>24</v>
      </c>
      <c r="F730" s="18">
        <v>26330</v>
      </c>
    </row>
    <row r="731" spans="2:6" ht="13.5" customHeight="1">
      <c r="B731" s="23"/>
      <c r="C731" s="16"/>
      <c r="D731" s="17" t="s">
        <v>25</v>
      </c>
      <c r="E731" s="16" t="s">
        <v>26</v>
      </c>
      <c r="F731" s="18">
        <v>13050</v>
      </c>
    </row>
    <row r="732" spans="2:6" ht="13.5" customHeight="1">
      <c r="B732" s="23"/>
      <c r="C732" s="16"/>
      <c r="D732" s="17" t="s">
        <v>27</v>
      </c>
      <c r="E732" s="16" t="s">
        <v>99</v>
      </c>
      <c r="F732" s="18">
        <v>1300</v>
      </c>
    </row>
    <row r="733" spans="2:6" ht="13.5" customHeight="1">
      <c r="B733" s="23"/>
      <c r="C733" s="13">
        <v>413</v>
      </c>
      <c r="D733" s="17"/>
      <c r="E733" s="13" t="s">
        <v>103</v>
      </c>
      <c r="F733" s="22">
        <f>SUM(F734+F735)</f>
        <v>1500</v>
      </c>
    </row>
    <row r="734" spans="2:6" ht="13.5" customHeight="1">
      <c r="B734" s="23"/>
      <c r="C734" s="16"/>
      <c r="D734" s="17" t="s">
        <v>28</v>
      </c>
      <c r="E734" s="16" t="s">
        <v>192</v>
      </c>
      <c r="F734" s="18">
        <v>500</v>
      </c>
    </row>
    <row r="735" spans="2:6" ht="13.5" customHeight="1">
      <c r="B735" s="23"/>
      <c r="C735" s="33"/>
      <c r="D735" s="17" t="s">
        <v>30</v>
      </c>
      <c r="E735" s="16" t="s">
        <v>151</v>
      </c>
      <c r="F735" s="34">
        <v>1000</v>
      </c>
    </row>
    <row r="736" spans="2:6" ht="13.5" customHeight="1">
      <c r="B736" s="23"/>
      <c r="C736" s="13">
        <v>414</v>
      </c>
      <c r="D736" s="17"/>
      <c r="E736" s="13" t="s">
        <v>106</v>
      </c>
      <c r="F736" s="15">
        <f>F737+F738+F739</f>
        <v>1000</v>
      </c>
    </row>
    <row r="737" spans="2:6" ht="13.5" customHeight="1">
      <c r="B737" s="23"/>
      <c r="C737" s="16"/>
      <c r="D737" s="17" t="s">
        <v>31</v>
      </c>
      <c r="E737" s="16" t="s">
        <v>107</v>
      </c>
      <c r="F737" s="18">
        <v>200</v>
      </c>
    </row>
    <row r="738" spans="2:6" ht="13.5" customHeight="1">
      <c r="B738" s="23"/>
      <c r="C738" s="16"/>
      <c r="D738" s="17" t="s">
        <v>108</v>
      </c>
      <c r="E738" s="16" t="s">
        <v>109</v>
      </c>
      <c r="F738" s="18">
        <v>300</v>
      </c>
    </row>
    <row r="739" spans="2:6" ht="13.5" customHeight="1">
      <c r="B739" s="23"/>
      <c r="C739" s="16"/>
      <c r="D739" s="17" t="s">
        <v>32</v>
      </c>
      <c r="E739" s="16" t="s">
        <v>170</v>
      </c>
      <c r="F739" s="18">
        <v>500</v>
      </c>
    </row>
    <row r="740" spans="2:6" ht="13.5" customHeight="1">
      <c r="B740" s="23"/>
      <c r="C740" s="13">
        <v>415</v>
      </c>
      <c r="D740" s="17"/>
      <c r="E740" s="13" t="s">
        <v>113</v>
      </c>
      <c r="F740" s="44">
        <f>SUM(F741:F742)</f>
        <v>1700</v>
      </c>
    </row>
    <row r="741" spans="2:6" ht="13.5" customHeight="1">
      <c r="B741" s="23"/>
      <c r="C741" s="13"/>
      <c r="D741" s="17" t="s">
        <v>114</v>
      </c>
      <c r="E741" s="16" t="s">
        <v>187</v>
      </c>
      <c r="F741" s="175">
        <v>200</v>
      </c>
    </row>
    <row r="742" spans="2:6" ht="13.5" customHeight="1">
      <c r="B742" s="23"/>
      <c r="C742" s="16"/>
      <c r="D742" s="17" t="s">
        <v>114</v>
      </c>
      <c r="E742" s="16" t="s">
        <v>157</v>
      </c>
      <c r="F742" s="32">
        <v>1500</v>
      </c>
    </row>
    <row r="743" spans="2:6" ht="13.5" customHeight="1">
      <c r="B743" s="23"/>
      <c r="C743" s="12"/>
      <c r="D743" s="9"/>
      <c r="E743" s="11" t="s">
        <v>53</v>
      </c>
      <c r="F743" s="22">
        <f>SUM(F727+F733+F740+F736)</f>
        <v>128230</v>
      </c>
    </row>
    <row r="744" spans="2:5" ht="13.5" customHeight="1">
      <c r="B744" s="26"/>
      <c r="C744" s="19"/>
      <c r="D744" s="66"/>
      <c r="E744" s="24"/>
    </row>
    <row r="745" spans="2:5" ht="13.5" customHeight="1">
      <c r="B745" s="26"/>
      <c r="C745" s="19"/>
      <c r="D745" s="66"/>
      <c r="E745" s="24"/>
    </row>
    <row r="746" spans="2:5" ht="13.5" customHeight="1">
      <c r="B746" s="26"/>
      <c r="C746" s="19"/>
      <c r="D746" s="66"/>
      <c r="E746" s="24"/>
    </row>
    <row r="747" spans="2:5" ht="13.5" customHeight="1">
      <c r="B747" s="26"/>
      <c r="C747" s="19"/>
      <c r="D747" s="66"/>
      <c r="E747" s="24"/>
    </row>
    <row r="748" spans="2:5" ht="13.5" customHeight="1">
      <c r="B748" s="26"/>
      <c r="C748" s="19"/>
      <c r="D748" s="66"/>
      <c r="E748" s="24"/>
    </row>
    <row r="749" spans="2:5" ht="13.5" customHeight="1">
      <c r="B749" s="26"/>
      <c r="C749" s="19"/>
      <c r="D749" s="66"/>
      <c r="E749" s="24"/>
    </row>
    <row r="750" spans="2:5" ht="13.5" customHeight="1">
      <c r="B750" s="26"/>
      <c r="C750" s="19"/>
      <c r="D750" s="66"/>
      <c r="E750" s="24"/>
    </row>
    <row r="751" spans="2:5" ht="13.5" customHeight="1">
      <c r="B751" s="26"/>
      <c r="C751" s="19"/>
      <c r="D751" s="66"/>
      <c r="E751" s="24"/>
    </row>
    <row r="752" spans="2:5" ht="13.5" customHeight="1">
      <c r="B752" s="26"/>
      <c r="C752" s="19"/>
      <c r="D752" s="66"/>
      <c r="E752" s="24"/>
    </row>
    <row r="753" spans="2:5" ht="13.5" customHeight="1">
      <c r="B753" s="162" t="s">
        <v>71</v>
      </c>
      <c r="C753" s="169"/>
      <c r="D753" s="169"/>
      <c r="E753" s="169"/>
    </row>
    <row r="754" spans="2:5" ht="13.5" customHeight="1" thickBot="1">
      <c r="B754" s="1"/>
      <c r="C754" s="6"/>
      <c r="D754" s="67"/>
      <c r="E754" s="30"/>
    </row>
    <row r="755" spans="2:6" ht="13.5" customHeight="1">
      <c r="B755" s="91" t="s">
        <v>20</v>
      </c>
      <c r="C755" s="78" t="s">
        <v>3</v>
      </c>
      <c r="D755" s="78" t="s">
        <v>3</v>
      </c>
      <c r="E755" s="92" t="s">
        <v>4</v>
      </c>
      <c r="F755" s="126" t="s">
        <v>5</v>
      </c>
    </row>
    <row r="756" spans="2:6" ht="13.5" customHeight="1" thickBot="1">
      <c r="B756" s="93" t="s">
        <v>6</v>
      </c>
      <c r="C756" s="81" t="s">
        <v>6</v>
      </c>
      <c r="D756" s="81" t="s">
        <v>6</v>
      </c>
      <c r="E756" s="98"/>
      <c r="F756" s="127" t="str">
        <f>$F$122</f>
        <v>za  2016. god.</v>
      </c>
    </row>
    <row r="757" spans="2:6" ht="13.5" customHeight="1">
      <c r="B757" s="95" t="s">
        <v>204</v>
      </c>
      <c r="C757" s="96"/>
      <c r="D757" s="9"/>
      <c r="E757" s="12"/>
      <c r="F757" s="97"/>
    </row>
    <row r="758" spans="2:6" ht="13.5" customHeight="1">
      <c r="B758" s="23"/>
      <c r="C758" s="13">
        <v>411</v>
      </c>
      <c r="D758" s="17"/>
      <c r="E758" s="13" t="s">
        <v>97</v>
      </c>
      <c r="F758" s="15">
        <f>SUM(F759+F760+F761+F762+F763)</f>
        <v>197210</v>
      </c>
    </row>
    <row r="759" spans="2:6" ht="13.5" customHeight="1">
      <c r="B759" s="23"/>
      <c r="C759" s="16"/>
      <c r="D759" s="17" t="s">
        <v>21</v>
      </c>
      <c r="E759" s="16" t="s">
        <v>96</v>
      </c>
      <c r="F759" s="18">
        <v>109240</v>
      </c>
    </row>
    <row r="760" spans="2:6" ht="13.5" customHeight="1">
      <c r="B760" s="23"/>
      <c r="C760" s="16"/>
      <c r="D760" s="17" t="s">
        <v>22</v>
      </c>
      <c r="E760" s="16" t="s">
        <v>98</v>
      </c>
      <c r="F760" s="18">
        <v>14910</v>
      </c>
    </row>
    <row r="761" spans="2:6" ht="13.5" customHeight="1">
      <c r="B761" s="23"/>
      <c r="C761" s="16"/>
      <c r="D761" s="17" t="s">
        <v>23</v>
      </c>
      <c r="E761" s="16" t="s">
        <v>24</v>
      </c>
      <c r="F761" s="18">
        <v>39210</v>
      </c>
    </row>
    <row r="762" spans="2:6" ht="13.5" customHeight="1">
      <c r="B762" s="23"/>
      <c r="C762" s="16"/>
      <c r="D762" s="17" t="s">
        <v>25</v>
      </c>
      <c r="E762" s="16" t="s">
        <v>26</v>
      </c>
      <c r="F762" s="18">
        <v>31900</v>
      </c>
    </row>
    <row r="763" spans="2:6" ht="13.5" customHeight="1">
      <c r="B763" s="23"/>
      <c r="C763" s="16"/>
      <c r="D763" s="17" t="s">
        <v>27</v>
      </c>
      <c r="E763" s="16" t="s">
        <v>99</v>
      </c>
      <c r="F763" s="18">
        <v>1950</v>
      </c>
    </row>
    <row r="764" spans="2:6" ht="13.5" customHeight="1">
      <c r="B764" s="23"/>
      <c r="C764" s="13">
        <v>413</v>
      </c>
      <c r="D764" s="17"/>
      <c r="E764" s="13" t="s">
        <v>103</v>
      </c>
      <c r="F764" s="22">
        <f>F765+F766+F767</f>
        <v>7800</v>
      </c>
    </row>
    <row r="765" spans="2:6" ht="13.5" customHeight="1">
      <c r="B765" s="23"/>
      <c r="C765" s="16"/>
      <c r="D765" s="17" t="s">
        <v>28</v>
      </c>
      <c r="E765" s="16" t="s">
        <v>192</v>
      </c>
      <c r="F765" s="18">
        <v>300</v>
      </c>
    </row>
    <row r="766" spans="2:6" ht="13.5" customHeight="1">
      <c r="B766" s="23"/>
      <c r="C766" s="33"/>
      <c r="D766" s="17" t="s">
        <v>29</v>
      </c>
      <c r="E766" s="16" t="s">
        <v>105</v>
      </c>
      <c r="F766" s="34">
        <v>3000</v>
      </c>
    </row>
    <row r="767" spans="2:6" ht="13.5" customHeight="1">
      <c r="B767" s="23"/>
      <c r="C767" s="16"/>
      <c r="D767" s="17" t="s">
        <v>30</v>
      </c>
      <c r="E767" s="16" t="s">
        <v>151</v>
      </c>
      <c r="F767" s="18">
        <v>4500</v>
      </c>
    </row>
    <row r="768" spans="2:6" ht="13.5" customHeight="1">
      <c r="B768" s="23"/>
      <c r="C768" s="13">
        <v>414</v>
      </c>
      <c r="D768" s="17"/>
      <c r="E768" s="13" t="s">
        <v>106</v>
      </c>
      <c r="F768" s="15">
        <f>F769+F770+F771</f>
        <v>1600</v>
      </c>
    </row>
    <row r="769" spans="2:6" ht="13.5" customHeight="1">
      <c r="B769" s="23"/>
      <c r="C769" s="16"/>
      <c r="D769" s="17" t="s">
        <v>31</v>
      </c>
      <c r="E769" s="16" t="s">
        <v>107</v>
      </c>
      <c r="F769" s="18">
        <v>200</v>
      </c>
    </row>
    <row r="770" spans="2:6" ht="13.5" customHeight="1">
      <c r="B770" s="23"/>
      <c r="C770" s="16"/>
      <c r="D770" s="17" t="s">
        <v>108</v>
      </c>
      <c r="E770" s="16" t="s">
        <v>109</v>
      </c>
      <c r="F770" s="18">
        <v>400</v>
      </c>
    </row>
    <row r="771" spans="2:6" ht="13.5" customHeight="1">
      <c r="B771" s="23"/>
      <c r="C771" s="16"/>
      <c r="D771" s="17" t="s">
        <v>32</v>
      </c>
      <c r="E771" s="16" t="s">
        <v>171</v>
      </c>
      <c r="F771" s="18">
        <v>1000</v>
      </c>
    </row>
    <row r="772" spans="2:6" ht="13.5" customHeight="1">
      <c r="B772" s="23"/>
      <c r="C772" s="13">
        <v>415</v>
      </c>
      <c r="D772" s="17"/>
      <c r="E772" s="13" t="s">
        <v>113</v>
      </c>
      <c r="F772" s="15">
        <f>SUM(F773)</f>
        <v>3000</v>
      </c>
    </row>
    <row r="773" spans="2:6" ht="13.5" customHeight="1">
      <c r="B773" s="23"/>
      <c r="C773" s="16"/>
      <c r="D773" s="17" t="s">
        <v>114</v>
      </c>
      <c r="E773" s="16" t="s">
        <v>157</v>
      </c>
      <c r="F773" s="18">
        <v>3000</v>
      </c>
    </row>
    <row r="774" spans="2:6" ht="13.5" customHeight="1">
      <c r="B774" s="23"/>
      <c r="C774" s="13">
        <v>419</v>
      </c>
      <c r="D774" s="17"/>
      <c r="E774" s="11" t="s">
        <v>36</v>
      </c>
      <c r="F774" s="15">
        <f>F775</f>
        <v>2000</v>
      </c>
    </row>
    <row r="775" spans="2:6" ht="13.5" customHeight="1">
      <c r="B775" s="23"/>
      <c r="C775" s="13"/>
      <c r="D775" s="17" t="s">
        <v>115</v>
      </c>
      <c r="E775" s="12" t="s">
        <v>116</v>
      </c>
      <c r="F775" s="18">
        <v>2000</v>
      </c>
    </row>
    <row r="776" spans="2:6" ht="13.5" customHeight="1">
      <c r="B776" s="23"/>
      <c r="C776" s="16"/>
      <c r="D776" s="17"/>
      <c r="E776" s="13" t="s">
        <v>53</v>
      </c>
      <c r="F776" s="15">
        <f>SUM(F758+F764+F772+F774+F768)</f>
        <v>211610</v>
      </c>
    </row>
    <row r="777" spans="2:6" ht="13.5" customHeight="1">
      <c r="B777" s="26"/>
      <c r="C777" s="19"/>
      <c r="D777" s="66"/>
      <c r="E777" s="24"/>
      <c r="F777" s="25"/>
    </row>
    <row r="778" spans="2:6" ht="13.5" customHeight="1">
      <c r="B778" s="26"/>
      <c r="C778" s="19"/>
      <c r="D778" s="66"/>
      <c r="E778" s="24"/>
      <c r="F778" s="25"/>
    </row>
    <row r="779" spans="2:6" ht="13.5" customHeight="1">
      <c r="B779" s="26"/>
      <c r="C779" s="19"/>
      <c r="D779" s="66"/>
      <c r="E779" s="24"/>
      <c r="F779" s="25"/>
    </row>
    <row r="780" spans="2:6" ht="13.5" customHeight="1">
      <c r="B780" s="26"/>
      <c r="C780" s="19"/>
      <c r="D780" s="66"/>
      <c r="E780" s="24"/>
      <c r="F780" s="25"/>
    </row>
    <row r="781" spans="2:5" ht="13.5" customHeight="1">
      <c r="B781" s="26"/>
      <c r="C781" s="19"/>
      <c r="D781" s="66"/>
      <c r="E781" s="24"/>
    </row>
    <row r="782" spans="2:5" ht="13.5" customHeight="1">
      <c r="B782" s="162" t="s">
        <v>94</v>
      </c>
      <c r="C782" s="163"/>
      <c r="D782" s="163"/>
      <c r="E782" s="163"/>
    </row>
    <row r="783" spans="2:5" ht="13.5" customHeight="1" thickBot="1">
      <c r="B783" s="75"/>
      <c r="C783" s="73"/>
      <c r="D783" s="73"/>
      <c r="E783" s="73"/>
    </row>
    <row r="784" spans="2:6" ht="13.5" customHeight="1">
      <c r="B784" s="91" t="s">
        <v>20</v>
      </c>
      <c r="C784" s="78" t="s">
        <v>3</v>
      </c>
      <c r="D784" s="78" t="s">
        <v>3</v>
      </c>
      <c r="E784" s="92" t="s">
        <v>4</v>
      </c>
      <c r="F784" s="126" t="s">
        <v>5</v>
      </c>
    </row>
    <row r="785" spans="2:6" ht="13.5" customHeight="1" thickBot="1">
      <c r="B785" s="93" t="s">
        <v>6</v>
      </c>
      <c r="C785" s="81" t="s">
        <v>6</v>
      </c>
      <c r="D785" s="81" t="s">
        <v>6</v>
      </c>
      <c r="E785" s="98"/>
      <c r="F785" s="127" t="str">
        <f>$F$122</f>
        <v>za  2016. god.</v>
      </c>
    </row>
    <row r="786" spans="2:6" ht="13.5" customHeight="1">
      <c r="B786" s="95" t="s">
        <v>206</v>
      </c>
      <c r="C786" s="96"/>
      <c r="D786" s="9"/>
      <c r="E786" s="12"/>
      <c r="F786" s="97"/>
    </row>
    <row r="787" spans="2:6" ht="13.5" customHeight="1">
      <c r="B787" s="23"/>
      <c r="C787" s="13">
        <v>411</v>
      </c>
      <c r="D787" s="17"/>
      <c r="E787" s="13" t="s">
        <v>97</v>
      </c>
      <c r="F787" s="15">
        <f>SUM(F788+F789+F790+F791+F792)</f>
        <v>42970</v>
      </c>
    </row>
    <row r="788" spans="2:6" ht="13.5" customHeight="1">
      <c r="B788" s="23"/>
      <c r="C788" s="16"/>
      <c r="D788" s="17" t="s">
        <v>21</v>
      </c>
      <c r="E788" s="16" t="s">
        <v>96</v>
      </c>
      <c r="F788" s="18">
        <v>25300</v>
      </c>
    </row>
    <row r="789" spans="2:6" ht="13.5" customHeight="1">
      <c r="B789" s="23"/>
      <c r="C789" s="16"/>
      <c r="D789" s="17" t="s">
        <v>22</v>
      </c>
      <c r="E789" s="16" t="s">
        <v>98</v>
      </c>
      <c r="F789" s="18">
        <v>3600</v>
      </c>
    </row>
    <row r="790" spans="2:6" ht="13.5" customHeight="1">
      <c r="B790" s="23"/>
      <c r="C790" s="16"/>
      <c r="D790" s="17" t="s">
        <v>23</v>
      </c>
      <c r="E790" s="16" t="s">
        <v>24</v>
      </c>
      <c r="F790" s="18">
        <v>9130</v>
      </c>
    </row>
    <row r="791" spans="2:6" ht="13.5" customHeight="1">
      <c r="B791" s="23"/>
      <c r="C791" s="16"/>
      <c r="D791" s="17" t="s">
        <v>25</v>
      </c>
      <c r="E791" s="16" t="s">
        <v>26</v>
      </c>
      <c r="F791" s="18">
        <v>4470</v>
      </c>
    </row>
    <row r="792" spans="2:6" ht="13.5" customHeight="1">
      <c r="B792" s="23"/>
      <c r="C792" s="16"/>
      <c r="D792" s="17" t="s">
        <v>27</v>
      </c>
      <c r="E792" s="16" t="s">
        <v>99</v>
      </c>
      <c r="F792" s="18">
        <v>470</v>
      </c>
    </row>
    <row r="793" spans="2:6" ht="13.5" customHeight="1">
      <c r="B793" s="23"/>
      <c r="C793" s="13">
        <v>413</v>
      </c>
      <c r="D793" s="17"/>
      <c r="E793" s="13" t="s">
        <v>103</v>
      </c>
      <c r="F793" s="15">
        <f>SUM(F794+F795)</f>
        <v>1300</v>
      </c>
    </row>
    <row r="794" spans="2:6" ht="13.5" customHeight="1">
      <c r="B794" s="23"/>
      <c r="C794" s="16"/>
      <c r="D794" s="17" t="s">
        <v>28</v>
      </c>
      <c r="E794" s="16" t="s">
        <v>192</v>
      </c>
      <c r="F794" s="18">
        <v>500</v>
      </c>
    </row>
    <row r="795" spans="2:6" ht="13.5" customHeight="1">
      <c r="B795" s="23"/>
      <c r="C795" s="33"/>
      <c r="D795" s="17" t="s">
        <v>30</v>
      </c>
      <c r="E795" s="16" t="s">
        <v>151</v>
      </c>
      <c r="F795" s="34">
        <v>800</v>
      </c>
    </row>
    <row r="796" spans="2:6" ht="13.5" customHeight="1">
      <c r="B796" s="23"/>
      <c r="C796" s="13">
        <v>414</v>
      </c>
      <c r="D796" s="17"/>
      <c r="E796" s="13" t="s">
        <v>106</v>
      </c>
      <c r="F796" s="15">
        <f>F797+F798+F799</f>
        <v>4400</v>
      </c>
    </row>
    <row r="797" spans="2:6" ht="13.5" customHeight="1">
      <c r="B797" s="23"/>
      <c r="C797" s="16"/>
      <c r="D797" s="17" t="s">
        <v>31</v>
      </c>
      <c r="E797" s="16" t="s">
        <v>107</v>
      </c>
      <c r="F797" s="18">
        <v>3500</v>
      </c>
    </row>
    <row r="798" spans="2:6" ht="13.5" customHeight="1">
      <c r="B798" s="23"/>
      <c r="C798" s="16"/>
      <c r="D798" s="17" t="s">
        <v>108</v>
      </c>
      <c r="E798" s="16" t="s">
        <v>109</v>
      </c>
      <c r="F798" s="18">
        <v>400</v>
      </c>
    </row>
    <row r="799" spans="2:6" ht="13.5" customHeight="1">
      <c r="B799" s="23"/>
      <c r="C799" s="16"/>
      <c r="D799" s="17" t="s">
        <v>32</v>
      </c>
      <c r="E799" s="16" t="s">
        <v>170</v>
      </c>
      <c r="F799" s="18">
        <v>500</v>
      </c>
    </row>
    <row r="800" spans="2:6" ht="13.5" customHeight="1">
      <c r="B800" s="23"/>
      <c r="C800" s="13">
        <v>415</v>
      </c>
      <c r="D800" s="17"/>
      <c r="E800" s="13" t="s">
        <v>113</v>
      </c>
      <c r="F800" s="15">
        <f>SUM(F801)</f>
        <v>200</v>
      </c>
    </row>
    <row r="801" spans="2:6" ht="13.5" customHeight="1">
      <c r="B801" s="23"/>
      <c r="C801" s="16"/>
      <c r="D801" s="17" t="s">
        <v>114</v>
      </c>
      <c r="E801" s="16" t="s">
        <v>187</v>
      </c>
      <c r="F801" s="18">
        <v>200</v>
      </c>
    </row>
    <row r="802" spans="2:6" ht="13.5" customHeight="1">
      <c r="B802" s="23"/>
      <c r="C802" s="12"/>
      <c r="D802" s="9"/>
      <c r="E802" s="11" t="s">
        <v>53</v>
      </c>
      <c r="F802" s="15">
        <f>SUM(F787+F793+F800+F796)</f>
        <v>48870</v>
      </c>
    </row>
    <row r="803" spans="2:6" ht="13.5" customHeight="1">
      <c r="B803" s="26"/>
      <c r="C803" s="19"/>
      <c r="D803" s="66"/>
      <c r="E803" s="24"/>
      <c r="F803" s="25"/>
    </row>
    <row r="804" spans="2:6" ht="13.5" customHeight="1">
      <c r="B804" s="26"/>
      <c r="C804" s="19"/>
      <c r="D804" s="66"/>
      <c r="E804" s="24"/>
      <c r="F804" s="25"/>
    </row>
    <row r="805" spans="2:6" ht="13.5" customHeight="1">
      <c r="B805" s="26"/>
      <c r="C805" s="19"/>
      <c r="D805" s="66"/>
      <c r="E805" s="24"/>
      <c r="F805" s="25"/>
    </row>
    <row r="806" spans="2:6" ht="13.5" customHeight="1">
      <c r="B806" s="26"/>
      <c r="C806" s="19"/>
      <c r="D806" s="66"/>
      <c r="E806" s="24"/>
      <c r="F806" s="25"/>
    </row>
    <row r="807" spans="2:6" ht="13.5" customHeight="1">
      <c r="B807" s="26"/>
      <c r="C807" s="19"/>
      <c r="D807" s="66"/>
      <c r="E807" s="24"/>
      <c r="F807" s="25"/>
    </row>
    <row r="808" spans="2:6" ht="13.5" customHeight="1">
      <c r="B808" s="26"/>
      <c r="C808" s="19"/>
      <c r="D808" s="66"/>
      <c r="E808" s="24"/>
      <c r="F808" s="25"/>
    </row>
    <row r="809" spans="2:6" ht="13.5" customHeight="1">
      <c r="B809" s="26"/>
      <c r="C809" s="19"/>
      <c r="D809" s="66"/>
      <c r="E809" s="24"/>
      <c r="F809" s="25"/>
    </row>
    <row r="810" spans="2:6" ht="13.5" customHeight="1">
      <c r="B810" s="26"/>
      <c r="C810" s="19"/>
      <c r="D810" s="66"/>
      <c r="E810" s="24"/>
      <c r="F810" s="25"/>
    </row>
    <row r="811" spans="2:5" ht="13.5" customHeight="1">
      <c r="B811" s="168" t="s">
        <v>207</v>
      </c>
      <c r="C811" s="168"/>
      <c r="D811" s="168"/>
      <c r="E811" s="168"/>
    </row>
    <row r="812" spans="2:5" ht="13.5" customHeight="1" thickBot="1">
      <c r="B812" s="99"/>
      <c r="C812" s="99"/>
      <c r="D812" s="99"/>
      <c r="E812" s="99"/>
    </row>
    <row r="813" spans="2:6" ht="13.5" customHeight="1">
      <c r="B813" s="91" t="s">
        <v>20</v>
      </c>
      <c r="C813" s="78" t="s">
        <v>3</v>
      </c>
      <c r="D813" s="78" t="s">
        <v>3</v>
      </c>
      <c r="E813" s="92" t="s">
        <v>4</v>
      </c>
      <c r="F813" s="126" t="s">
        <v>5</v>
      </c>
    </row>
    <row r="814" spans="2:6" ht="13.5" customHeight="1" thickBot="1">
      <c r="B814" s="93" t="s">
        <v>6</v>
      </c>
      <c r="C814" s="81" t="s">
        <v>6</v>
      </c>
      <c r="D814" s="81" t="s">
        <v>6</v>
      </c>
      <c r="E814" s="98"/>
      <c r="F814" s="127" t="str">
        <f>$F$122</f>
        <v>za  2016. god.</v>
      </c>
    </row>
    <row r="815" spans="2:6" ht="13.5" customHeight="1">
      <c r="B815" s="95" t="s">
        <v>208</v>
      </c>
      <c r="C815" s="96"/>
      <c r="D815" s="9"/>
      <c r="E815" s="12"/>
      <c r="F815" s="97"/>
    </row>
    <row r="816" spans="2:6" ht="13.5" customHeight="1">
      <c r="B816" s="23"/>
      <c r="C816" s="13">
        <v>411</v>
      </c>
      <c r="D816" s="17"/>
      <c r="E816" s="13" t="s">
        <v>97</v>
      </c>
      <c r="F816" s="15">
        <f>SUM(F817+F818+F819+F820+F821)</f>
        <v>29760</v>
      </c>
    </row>
    <row r="817" spans="2:6" ht="13.5" customHeight="1">
      <c r="B817" s="23"/>
      <c r="C817" s="16"/>
      <c r="D817" s="17" t="s">
        <v>21</v>
      </c>
      <c r="E817" s="16" t="s">
        <v>96</v>
      </c>
      <c r="F817" s="18">
        <v>17580</v>
      </c>
    </row>
    <row r="818" spans="2:6" ht="13.5" customHeight="1">
      <c r="B818" s="23"/>
      <c r="C818" s="16"/>
      <c r="D818" s="17" t="s">
        <v>22</v>
      </c>
      <c r="E818" s="16" t="s">
        <v>98</v>
      </c>
      <c r="F818" s="18">
        <v>2400</v>
      </c>
    </row>
    <row r="819" spans="2:6" ht="13.5" customHeight="1">
      <c r="B819" s="23"/>
      <c r="C819" s="16"/>
      <c r="D819" s="17" t="s">
        <v>23</v>
      </c>
      <c r="E819" s="16" t="s">
        <v>24</v>
      </c>
      <c r="F819" s="18">
        <v>6310</v>
      </c>
    </row>
    <row r="820" spans="2:6" ht="13.5" customHeight="1">
      <c r="B820" s="23"/>
      <c r="C820" s="16"/>
      <c r="D820" s="17" t="s">
        <v>25</v>
      </c>
      <c r="E820" s="16" t="s">
        <v>26</v>
      </c>
      <c r="F820" s="18">
        <v>3150</v>
      </c>
    </row>
    <row r="821" spans="2:6" ht="13.5" customHeight="1">
      <c r="B821" s="23"/>
      <c r="C821" s="16"/>
      <c r="D821" s="17" t="s">
        <v>27</v>
      </c>
      <c r="E821" s="16" t="s">
        <v>99</v>
      </c>
      <c r="F821" s="18">
        <v>320</v>
      </c>
    </row>
    <row r="822" spans="2:6" ht="13.5" customHeight="1">
      <c r="B822" s="23"/>
      <c r="C822" s="13">
        <v>413</v>
      </c>
      <c r="D822" s="17"/>
      <c r="E822" s="13" t="s">
        <v>103</v>
      </c>
      <c r="F822" s="15">
        <f>SUM(F823+F824)</f>
        <v>700</v>
      </c>
    </row>
    <row r="823" spans="2:6" ht="13.5" customHeight="1">
      <c r="B823" s="23"/>
      <c r="C823" s="16"/>
      <c r="D823" s="17" t="s">
        <v>28</v>
      </c>
      <c r="E823" s="16" t="s">
        <v>192</v>
      </c>
      <c r="F823" s="18">
        <v>300</v>
      </c>
    </row>
    <row r="824" spans="2:6" ht="13.5" customHeight="1">
      <c r="B824" s="23"/>
      <c r="C824" s="33"/>
      <c r="D824" s="17" t="s">
        <v>30</v>
      </c>
      <c r="E824" s="16" t="s">
        <v>151</v>
      </c>
      <c r="F824" s="34">
        <v>400</v>
      </c>
    </row>
    <row r="825" spans="2:6" ht="13.5" customHeight="1">
      <c r="B825" s="23"/>
      <c r="C825" s="13">
        <v>414</v>
      </c>
      <c r="D825" s="17"/>
      <c r="E825" s="13" t="s">
        <v>106</v>
      </c>
      <c r="F825" s="15">
        <f>F826+F827+F828</f>
        <v>1300</v>
      </c>
    </row>
    <row r="826" spans="2:6" ht="13.5" customHeight="1">
      <c r="B826" s="23"/>
      <c r="C826" s="16"/>
      <c r="D826" s="17" t="s">
        <v>31</v>
      </c>
      <c r="E826" s="16" t="s">
        <v>107</v>
      </c>
      <c r="F826" s="18">
        <v>400</v>
      </c>
    </row>
    <row r="827" spans="2:6" ht="13.5" customHeight="1">
      <c r="B827" s="23"/>
      <c r="C827" s="16"/>
      <c r="D827" s="17" t="s">
        <v>108</v>
      </c>
      <c r="E827" s="16" t="s">
        <v>109</v>
      </c>
      <c r="F827" s="18">
        <v>400</v>
      </c>
    </row>
    <row r="828" spans="2:6" ht="13.5" customHeight="1">
      <c r="B828" s="23"/>
      <c r="C828" s="16"/>
      <c r="D828" s="17" t="s">
        <v>32</v>
      </c>
      <c r="E828" s="16" t="s">
        <v>170</v>
      </c>
      <c r="F828" s="18">
        <v>500</v>
      </c>
    </row>
    <row r="829" spans="2:6" ht="13.5" customHeight="1">
      <c r="B829" s="23"/>
      <c r="C829" s="13">
        <v>415</v>
      </c>
      <c r="D829" s="17"/>
      <c r="E829" s="13" t="s">
        <v>113</v>
      </c>
      <c r="F829" s="15">
        <f>SUM(F830)</f>
        <v>100</v>
      </c>
    </row>
    <row r="830" spans="2:6" ht="13.5" customHeight="1">
      <c r="B830" s="23"/>
      <c r="C830" s="16"/>
      <c r="D830" s="17" t="s">
        <v>114</v>
      </c>
      <c r="E830" s="16" t="s">
        <v>187</v>
      </c>
      <c r="F830" s="18">
        <v>100</v>
      </c>
    </row>
    <row r="831" spans="2:6" ht="13.5" customHeight="1">
      <c r="B831" s="23"/>
      <c r="C831" s="12"/>
      <c r="D831" s="9"/>
      <c r="E831" s="11" t="s">
        <v>53</v>
      </c>
      <c r="F831" s="15">
        <f>SUM(F816+F822+F825+F829)</f>
        <v>31860</v>
      </c>
    </row>
    <row r="832" spans="2:6" ht="13.5" customHeight="1">
      <c r="B832" s="26"/>
      <c r="C832" s="19"/>
      <c r="D832" s="66"/>
      <c r="E832" s="24"/>
      <c r="F832" s="25"/>
    </row>
    <row r="833" spans="2:6" ht="13.5" customHeight="1">
      <c r="B833" s="26"/>
      <c r="C833" s="19"/>
      <c r="D833" s="66"/>
      <c r="E833" s="24"/>
      <c r="F833" s="25"/>
    </row>
    <row r="834" spans="2:6" ht="13.5" customHeight="1">
      <c r="B834" s="26"/>
      <c r="C834" s="19"/>
      <c r="D834" s="66"/>
      <c r="E834" s="24"/>
      <c r="F834" s="25"/>
    </row>
    <row r="835" spans="2:6" ht="13.5" customHeight="1">
      <c r="B835" s="26"/>
      <c r="C835" s="19"/>
      <c r="D835" s="66"/>
      <c r="E835" s="24"/>
      <c r="F835" s="25"/>
    </row>
    <row r="836" spans="2:6" ht="13.5" customHeight="1">
      <c r="B836" s="26"/>
      <c r="C836" s="19"/>
      <c r="D836" s="66"/>
      <c r="E836" s="24"/>
      <c r="F836" s="25"/>
    </row>
    <row r="837" spans="2:6" ht="13.5" customHeight="1">
      <c r="B837" s="26"/>
      <c r="C837" s="19"/>
      <c r="D837" s="66"/>
      <c r="E837" s="24"/>
      <c r="F837" s="25"/>
    </row>
    <row r="838" spans="2:6" ht="13.5" customHeight="1">
      <c r="B838" s="26"/>
      <c r="C838" s="19"/>
      <c r="D838" s="66"/>
      <c r="E838" s="24"/>
      <c r="F838" s="25"/>
    </row>
    <row r="839" spans="2:6" ht="13.5" customHeight="1">
      <c r="B839" s="26"/>
      <c r="C839" s="19"/>
      <c r="D839" s="66"/>
      <c r="E839" s="24"/>
      <c r="F839" s="25"/>
    </row>
    <row r="840" spans="2:6" ht="13.5" customHeight="1">
      <c r="B840" s="26"/>
      <c r="C840" s="19"/>
      <c r="D840" s="66"/>
      <c r="E840" s="24"/>
      <c r="F840" s="25"/>
    </row>
    <row r="841" spans="2:6" ht="13.5" customHeight="1">
      <c r="B841" s="26"/>
      <c r="C841" s="19"/>
      <c r="D841" s="66"/>
      <c r="E841" s="24"/>
      <c r="F841" s="25"/>
    </row>
    <row r="842" spans="2:5" ht="13.5" customHeight="1">
      <c r="B842" s="168" t="s">
        <v>209</v>
      </c>
      <c r="C842" s="168"/>
      <c r="D842" s="168"/>
      <c r="E842" s="168"/>
    </row>
    <row r="843" spans="2:5" ht="13.5" customHeight="1" thickBot="1">
      <c r="B843" s="99"/>
      <c r="C843" s="99"/>
      <c r="D843" s="99"/>
      <c r="E843" s="99"/>
    </row>
    <row r="844" spans="2:6" ht="13.5" customHeight="1">
      <c r="B844" s="91" t="s">
        <v>20</v>
      </c>
      <c r="C844" s="78" t="s">
        <v>3</v>
      </c>
      <c r="D844" s="78" t="s">
        <v>3</v>
      </c>
      <c r="E844" s="92" t="s">
        <v>4</v>
      </c>
      <c r="F844" s="126" t="s">
        <v>5</v>
      </c>
    </row>
    <row r="845" spans="2:6" ht="13.5" customHeight="1" thickBot="1">
      <c r="B845" s="93" t="s">
        <v>6</v>
      </c>
      <c r="C845" s="81" t="s">
        <v>6</v>
      </c>
      <c r="D845" s="81" t="s">
        <v>6</v>
      </c>
      <c r="E845" s="98"/>
      <c r="F845" s="127" t="str">
        <f>$F$122</f>
        <v>za  2016. god.</v>
      </c>
    </row>
    <row r="846" spans="2:6" ht="13.5" customHeight="1">
      <c r="B846" s="95" t="s">
        <v>210</v>
      </c>
      <c r="C846" s="96"/>
      <c r="D846" s="9"/>
      <c r="E846" s="12"/>
      <c r="F846" s="97"/>
    </row>
    <row r="847" spans="2:6" ht="13.5" customHeight="1">
      <c r="B847" s="23"/>
      <c r="C847" s="13">
        <v>411</v>
      </c>
      <c r="D847" s="17"/>
      <c r="E847" s="13" t="s">
        <v>97</v>
      </c>
      <c r="F847" s="15">
        <f>SUM(F848+F849+F850+F851+F852)</f>
        <v>24200</v>
      </c>
    </row>
    <row r="848" spans="2:6" ht="13.5" customHeight="1">
      <c r="B848" s="23"/>
      <c r="C848" s="16"/>
      <c r="D848" s="17" t="s">
        <v>21</v>
      </c>
      <c r="E848" s="16" t="s">
        <v>96</v>
      </c>
      <c r="F848" s="18">
        <v>14290</v>
      </c>
    </row>
    <row r="849" spans="2:6" ht="13.5" customHeight="1">
      <c r="B849" s="23"/>
      <c r="C849" s="16"/>
      <c r="D849" s="17" t="s">
        <v>22</v>
      </c>
      <c r="E849" s="16" t="s">
        <v>98</v>
      </c>
      <c r="F849" s="18">
        <v>1960</v>
      </c>
    </row>
    <row r="850" spans="2:6" ht="13.5" customHeight="1">
      <c r="B850" s="23"/>
      <c r="C850" s="16"/>
      <c r="D850" s="17" t="s">
        <v>23</v>
      </c>
      <c r="E850" s="16" t="s">
        <v>24</v>
      </c>
      <c r="F850" s="18">
        <v>5130</v>
      </c>
    </row>
    <row r="851" spans="2:6" ht="13.5" customHeight="1">
      <c r="B851" s="23"/>
      <c r="C851" s="16"/>
      <c r="D851" s="17" t="s">
        <v>25</v>
      </c>
      <c r="E851" s="16" t="s">
        <v>26</v>
      </c>
      <c r="F851" s="18">
        <v>2560</v>
      </c>
    </row>
    <row r="852" spans="2:6" ht="13.5" customHeight="1">
      <c r="B852" s="23"/>
      <c r="C852" s="16"/>
      <c r="D852" s="17" t="s">
        <v>27</v>
      </c>
      <c r="E852" s="16" t="s">
        <v>99</v>
      </c>
      <c r="F852" s="18">
        <v>260</v>
      </c>
    </row>
    <row r="853" spans="2:6" ht="13.5" customHeight="1">
      <c r="B853" s="23"/>
      <c r="C853" s="13">
        <v>413</v>
      </c>
      <c r="D853" s="17"/>
      <c r="E853" s="13" t="s">
        <v>103</v>
      </c>
      <c r="F853" s="15">
        <f>SUM(F854+F855)</f>
        <v>1200</v>
      </c>
    </row>
    <row r="854" spans="2:6" ht="13.5" customHeight="1">
      <c r="B854" s="23"/>
      <c r="C854" s="16"/>
      <c r="D854" s="17" t="s">
        <v>28</v>
      </c>
      <c r="E854" s="16" t="s">
        <v>192</v>
      </c>
      <c r="F854" s="18">
        <v>800</v>
      </c>
    </row>
    <row r="855" spans="2:6" ht="13.5" customHeight="1">
      <c r="B855" s="23"/>
      <c r="C855" s="33"/>
      <c r="D855" s="17" t="s">
        <v>30</v>
      </c>
      <c r="E855" s="16" t="s">
        <v>151</v>
      </c>
      <c r="F855" s="34">
        <v>400</v>
      </c>
    </row>
    <row r="856" spans="2:6" ht="13.5" customHeight="1">
      <c r="B856" s="23"/>
      <c r="C856" s="13">
        <v>414</v>
      </c>
      <c r="D856" s="17"/>
      <c r="E856" s="13" t="s">
        <v>106</v>
      </c>
      <c r="F856" s="15">
        <f>F857+F858+F859</f>
        <v>1100</v>
      </c>
    </row>
    <row r="857" spans="2:6" ht="13.5" customHeight="1">
      <c r="B857" s="23"/>
      <c r="C857" s="16"/>
      <c r="D857" s="17" t="s">
        <v>31</v>
      </c>
      <c r="E857" s="16" t="s">
        <v>107</v>
      </c>
      <c r="F857" s="18">
        <v>200</v>
      </c>
    </row>
    <row r="858" spans="2:6" ht="13.5" customHeight="1">
      <c r="B858" s="23"/>
      <c r="C858" s="16"/>
      <c r="D858" s="17" t="s">
        <v>108</v>
      </c>
      <c r="E858" s="16" t="s">
        <v>109</v>
      </c>
      <c r="F858" s="18">
        <v>400</v>
      </c>
    </row>
    <row r="859" spans="2:6" ht="13.5" customHeight="1">
      <c r="B859" s="23"/>
      <c r="C859" s="16"/>
      <c r="D859" s="17" t="s">
        <v>32</v>
      </c>
      <c r="E859" s="16" t="s">
        <v>170</v>
      </c>
      <c r="F859" s="18">
        <v>500</v>
      </c>
    </row>
    <row r="860" spans="2:6" ht="13.5" customHeight="1">
      <c r="B860" s="23"/>
      <c r="C860" s="13">
        <v>415</v>
      </c>
      <c r="D860" s="17"/>
      <c r="E860" s="13" t="s">
        <v>113</v>
      </c>
      <c r="F860" s="15">
        <f>SUM(F861)</f>
        <v>200</v>
      </c>
    </row>
    <row r="861" spans="2:6" ht="13.5" customHeight="1">
      <c r="B861" s="23"/>
      <c r="C861" s="16"/>
      <c r="D861" s="17" t="s">
        <v>114</v>
      </c>
      <c r="E861" s="16" t="s">
        <v>187</v>
      </c>
      <c r="F861" s="18">
        <v>200</v>
      </c>
    </row>
    <row r="862" spans="2:6" ht="13.5" customHeight="1">
      <c r="B862" s="23"/>
      <c r="C862" s="11">
        <v>431</v>
      </c>
      <c r="D862" s="9"/>
      <c r="E862" s="11" t="s">
        <v>49</v>
      </c>
      <c r="F862" s="15">
        <f>F863</f>
        <v>25000</v>
      </c>
    </row>
    <row r="863" spans="2:6" ht="13.5" customHeight="1">
      <c r="B863" s="23"/>
      <c r="C863" s="12"/>
      <c r="D863" s="9" t="s">
        <v>168</v>
      </c>
      <c r="E863" s="12" t="s">
        <v>272</v>
      </c>
      <c r="F863" s="18">
        <v>25000</v>
      </c>
    </row>
    <row r="864" spans="2:6" ht="13.5" customHeight="1">
      <c r="B864" s="23"/>
      <c r="C864" s="12"/>
      <c r="D864" s="9"/>
      <c r="E864" s="11" t="s">
        <v>53</v>
      </c>
      <c r="F864" s="15">
        <f>SUM(F847+F853+F856+F860+F862)</f>
        <v>51700</v>
      </c>
    </row>
    <row r="865" spans="2:6" ht="13.5" customHeight="1">
      <c r="B865" s="26"/>
      <c r="C865" s="19"/>
      <c r="D865" s="66"/>
      <c r="E865" s="24"/>
      <c r="F865" s="25"/>
    </row>
    <row r="866" spans="2:6" ht="13.5" customHeight="1">
      <c r="B866" s="26"/>
      <c r="C866" s="19"/>
      <c r="D866" s="66"/>
      <c r="E866" s="24"/>
      <c r="F866" s="25"/>
    </row>
    <row r="867" spans="2:6" ht="13.5" customHeight="1">
      <c r="B867" s="26"/>
      <c r="C867" s="19"/>
      <c r="D867" s="66"/>
      <c r="E867" s="24"/>
      <c r="F867" s="25"/>
    </row>
    <row r="868" spans="2:6" ht="13.5" customHeight="1">
      <c r="B868" s="26"/>
      <c r="C868" s="19"/>
      <c r="D868" s="66"/>
      <c r="E868" s="24"/>
      <c r="F868" s="25"/>
    </row>
    <row r="869" spans="2:6" ht="13.5" customHeight="1">
      <c r="B869" s="26"/>
      <c r="C869" s="19"/>
      <c r="D869" s="66"/>
      <c r="E869" s="24"/>
      <c r="F869" s="25"/>
    </row>
    <row r="870" spans="2:6" ht="13.5" customHeight="1">
      <c r="B870" s="26"/>
      <c r="C870" s="19"/>
      <c r="D870" s="66"/>
      <c r="E870" s="24"/>
      <c r="F870" s="25"/>
    </row>
    <row r="871" spans="2:6" ht="13.5" customHeight="1">
      <c r="B871" s="26"/>
      <c r="C871" s="19"/>
      <c r="D871" s="66"/>
      <c r="E871" s="24"/>
      <c r="F871" s="25"/>
    </row>
    <row r="872" spans="2:5" ht="13.5" customHeight="1">
      <c r="B872" s="168" t="s">
        <v>211</v>
      </c>
      <c r="C872" s="168"/>
      <c r="D872" s="168"/>
      <c r="E872" s="168"/>
    </row>
    <row r="873" spans="2:5" ht="13.5" customHeight="1" thickBot="1">
      <c r="B873" s="99"/>
      <c r="C873" s="99"/>
      <c r="D873" s="99"/>
      <c r="E873" s="99"/>
    </row>
    <row r="874" spans="2:6" ht="13.5" customHeight="1">
      <c r="B874" s="91" t="s">
        <v>20</v>
      </c>
      <c r="C874" s="78" t="s">
        <v>3</v>
      </c>
      <c r="D874" s="78" t="s">
        <v>3</v>
      </c>
      <c r="E874" s="92" t="s">
        <v>4</v>
      </c>
      <c r="F874" s="126" t="s">
        <v>5</v>
      </c>
    </row>
    <row r="875" spans="2:6" ht="13.5" customHeight="1" thickBot="1">
      <c r="B875" s="93" t="s">
        <v>6</v>
      </c>
      <c r="C875" s="81" t="s">
        <v>6</v>
      </c>
      <c r="D875" s="81" t="s">
        <v>6</v>
      </c>
      <c r="E875" s="98"/>
      <c r="F875" s="127" t="str">
        <f>$F$122</f>
        <v>za  2016. god.</v>
      </c>
    </row>
    <row r="876" spans="2:6" ht="13.5" customHeight="1">
      <c r="B876" s="95" t="s">
        <v>212</v>
      </c>
      <c r="C876" s="96"/>
      <c r="D876" s="9"/>
      <c r="E876" s="12"/>
      <c r="F876" s="97"/>
    </row>
    <row r="877" spans="2:6" ht="13.5" customHeight="1">
      <c r="B877" s="23"/>
      <c r="C877" s="13">
        <v>411</v>
      </c>
      <c r="D877" s="17"/>
      <c r="E877" s="13" t="s">
        <v>97</v>
      </c>
      <c r="F877" s="15">
        <f>SUM(F878+F879+F880+F881+F882)</f>
        <v>25540</v>
      </c>
    </row>
    <row r="878" spans="2:6" ht="13.5" customHeight="1">
      <c r="B878" s="23"/>
      <c r="C878" s="16"/>
      <c r="D878" s="17" t="s">
        <v>21</v>
      </c>
      <c r="E878" s="16" t="s">
        <v>96</v>
      </c>
      <c r="F878" s="18">
        <v>15100</v>
      </c>
    </row>
    <row r="879" spans="2:6" ht="13.5" customHeight="1">
      <c r="B879" s="23"/>
      <c r="C879" s="16"/>
      <c r="D879" s="17" t="s">
        <v>22</v>
      </c>
      <c r="E879" s="16" t="s">
        <v>98</v>
      </c>
      <c r="F879" s="18">
        <v>2070</v>
      </c>
    </row>
    <row r="880" spans="2:6" ht="13.5" customHeight="1">
      <c r="B880" s="23"/>
      <c r="C880" s="16"/>
      <c r="D880" s="17" t="s">
        <v>23</v>
      </c>
      <c r="E880" s="16" t="s">
        <v>24</v>
      </c>
      <c r="F880" s="18">
        <v>5430</v>
      </c>
    </row>
    <row r="881" spans="2:6" ht="13.5" customHeight="1">
      <c r="B881" s="23"/>
      <c r="C881" s="16"/>
      <c r="D881" s="17" t="s">
        <v>25</v>
      </c>
      <c r="E881" s="16" t="s">
        <v>26</v>
      </c>
      <c r="F881" s="18">
        <v>2670</v>
      </c>
    </row>
    <row r="882" spans="2:6" ht="13.5" customHeight="1">
      <c r="B882" s="23"/>
      <c r="C882" s="16"/>
      <c r="D882" s="17" t="s">
        <v>27</v>
      </c>
      <c r="E882" s="16" t="s">
        <v>99</v>
      </c>
      <c r="F882" s="18">
        <v>270</v>
      </c>
    </row>
    <row r="883" spans="2:6" ht="13.5" customHeight="1">
      <c r="B883" s="23"/>
      <c r="C883" s="13">
        <v>413</v>
      </c>
      <c r="D883" s="17"/>
      <c r="E883" s="13" t="s">
        <v>103</v>
      </c>
      <c r="F883" s="15">
        <f>SUM(F884+F885)</f>
        <v>700</v>
      </c>
    </row>
    <row r="884" spans="2:6" ht="13.5" customHeight="1">
      <c r="B884" s="23"/>
      <c r="C884" s="16"/>
      <c r="D884" s="17" t="s">
        <v>28</v>
      </c>
      <c r="E884" s="16" t="s">
        <v>192</v>
      </c>
      <c r="F884" s="18">
        <v>400</v>
      </c>
    </row>
    <row r="885" spans="2:6" ht="13.5" customHeight="1">
      <c r="B885" s="23"/>
      <c r="C885" s="33"/>
      <c r="D885" s="17" t="s">
        <v>30</v>
      </c>
      <c r="E885" s="16" t="s">
        <v>151</v>
      </c>
      <c r="F885" s="34">
        <v>300</v>
      </c>
    </row>
    <row r="886" spans="2:6" ht="13.5" customHeight="1">
      <c r="B886" s="23"/>
      <c r="C886" s="13">
        <v>414</v>
      </c>
      <c r="D886" s="17"/>
      <c r="E886" s="13" t="s">
        <v>106</v>
      </c>
      <c r="F886" s="15">
        <f>F887+F888+F889</f>
        <v>1100</v>
      </c>
    </row>
    <row r="887" spans="2:6" ht="13.5" customHeight="1">
      <c r="B887" s="23"/>
      <c r="C887" s="16"/>
      <c r="D887" s="17" t="s">
        <v>31</v>
      </c>
      <c r="E887" s="16" t="s">
        <v>107</v>
      </c>
      <c r="F887" s="18">
        <v>300</v>
      </c>
    </row>
    <row r="888" spans="2:6" ht="13.5" customHeight="1">
      <c r="B888" s="23"/>
      <c r="C888" s="16"/>
      <c r="D888" s="17" t="s">
        <v>108</v>
      </c>
      <c r="E888" s="16" t="s">
        <v>109</v>
      </c>
      <c r="F888" s="18">
        <v>300</v>
      </c>
    </row>
    <row r="889" spans="2:6" ht="13.5" customHeight="1">
      <c r="B889" s="23"/>
      <c r="C889" s="16"/>
      <c r="D889" s="17" t="s">
        <v>32</v>
      </c>
      <c r="E889" s="16" t="s">
        <v>170</v>
      </c>
      <c r="F889" s="18">
        <v>500</v>
      </c>
    </row>
    <row r="890" spans="2:6" ht="13.5" customHeight="1">
      <c r="B890" s="23"/>
      <c r="C890" s="13">
        <v>415</v>
      </c>
      <c r="D890" s="17"/>
      <c r="E890" s="13" t="s">
        <v>113</v>
      </c>
      <c r="F890" s="15">
        <f>SUM(F891)</f>
        <v>100</v>
      </c>
    </row>
    <row r="891" spans="2:6" ht="13.5" customHeight="1">
      <c r="B891" s="23"/>
      <c r="C891" s="16"/>
      <c r="D891" s="17" t="s">
        <v>114</v>
      </c>
      <c r="E891" s="16" t="s">
        <v>187</v>
      </c>
      <c r="F891" s="18">
        <v>100</v>
      </c>
    </row>
    <row r="892" spans="2:6" ht="13.5" customHeight="1">
      <c r="B892" s="23"/>
      <c r="C892" s="12"/>
      <c r="D892" s="9"/>
      <c r="E892" s="11" t="s">
        <v>53</v>
      </c>
      <c r="F892" s="15">
        <f>SUM(F877+F883+F886+F890)</f>
        <v>27440</v>
      </c>
    </row>
    <row r="893" spans="2:6" ht="13.5" customHeight="1">
      <c r="B893" s="26"/>
      <c r="C893" s="19"/>
      <c r="D893" s="66"/>
      <c r="E893" s="24"/>
      <c r="F893" s="25"/>
    </row>
    <row r="894" spans="2:6" ht="13.5" customHeight="1" thickBot="1">
      <c r="B894" s="26"/>
      <c r="C894" s="19"/>
      <c r="D894" s="66"/>
      <c r="E894" s="24"/>
      <c r="F894" s="25"/>
    </row>
    <row r="895" spans="2:6" ht="13.5" customHeight="1" thickBot="1">
      <c r="B895" s="170"/>
      <c r="C895" s="171"/>
      <c r="D895" s="174"/>
      <c r="E895" s="100" t="s">
        <v>213</v>
      </c>
      <c r="F895" s="101">
        <f>F282+F331+F357+F385+F418+F473+F506+F534+F564+F593+F624+F656+F681+F711+F743+F776+F802+F831+F864+F892</f>
        <v>4811739.45</v>
      </c>
    </row>
    <row r="896" spans="2:6" ht="13.5" customHeight="1">
      <c r="B896" s="49"/>
      <c r="C896" s="49"/>
      <c r="D896" s="49"/>
      <c r="E896" s="46"/>
      <c r="F896" s="25"/>
    </row>
    <row r="897" spans="2:6" ht="13.5" customHeight="1">
      <c r="B897" s="49"/>
      <c r="C897" s="49"/>
      <c r="D897" s="49"/>
      <c r="E897" s="46"/>
      <c r="F897" s="25"/>
    </row>
    <row r="898" spans="2:6" ht="13.5" customHeight="1">
      <c r="B898" s="49"/>
      <c r="C898" s="49"/>
      <c r="D898" s="49"/>
      <c r="E898" s="46"/>
      <c r="F898" s="25"/>
    </row>
    <row r="899" spans="2:6" ht="13.5" customHeight="1">
      <c r="B899" s="49"/>
      <c r="C899" s="49"/>
      <c r="D899" s="49"/>
      <c r="E899" s="46"/>
      <c r="F899" s="25"/>
    </row>
    <row r="900" spans="2:6" ht="13.5" customHeight="1">
      <c r="B900" s="49"/>
      <c r="C900" s="49"/>
      <c r="D900" s="49"/>
      <c r="E900" s="46"/>
      <c r="F900" s="25"/>
    </row>
    <row r="901" spans="2:6" ht="13.5" customHeight="1">
      <c r="B901" s="49"/>
      <c r="C901" s="49"/>
      <c r="D901" s="49"/>
      <c r="E901" s="46"/>
      <c r="F901" s="25"/>
    </row>
    <row r="902" spans="2:6" ht="13.5" customHeight="1">
      <c r="B902" s="26"/>
      <c r="C902" s="19"/>
      <c r="D902" s="66"/>
      <c r="E902" s="24"/>
      <c r="F902" s="25"/>
    </row>
    <row r="903" spans="2:6" ht="13.5" customHeight="1">
      <c r="B903" s="26"/>
      <c r="C903" s="19"/>
      <c r="D903" s="66"/>
      <c r="E903" s="24"/>
      <c r="F903" s="25"/>
    </row>
    <row r="904" spans="2:5" ht="13.5" customHeight="1">
      <c r="B904" s="1"/>
      <c r="C904" s="102"/>
      <c r="D904" s="66"/>
      <c r="E904" s="120" t="s">
        <v>73</v>
      </c>
    </row>
    <row r="905" spans="2:5" ht="13.5" customHeight="1" thickBot="1">
      <c r="B905" s="1"/>
      <c r="C905" s="19"/>
      <c r="D905" s="66"/>
      <c r="E905" s="24"/>
    </row>
    <row r="906" spans="2:6" ht="13.5" customHeight="1">
      <c r="B906" s="128" t="s">
        <v>20</v>
      </c>
      <c r="C906" s="77" t="s">
        <v>3</v>
      </c>
      <c r="D906" s="78" t="s">
        <v>3</v>
      </c>
      <c r="E906" s="92" t="s">
        <v>4</v>
      </c>
      <c r="F906" s="126" t="s">
        <v>5</v>
      </c>
    </row>
    <row r="907" spans="2:6" ht="13.5" customHeight="1" thickBot="1">
      <c r="B907" s="129" t="s">
        <v>6</v>
      </c>
      <c r="C907" s="80" t="s">
        <v>6</v>
      </c>
      <c r="D907" s="81" t="s">
        <v>6</v>
      </c>
      <c r="E907" s="98"/>
      <c r="F907" s="127" t="str">
        <f>$F$122</f>
        <v>za  2016. god.</v>
      </c>
    </row>
    <row r="908" spans="2:6" ht="13.5" customHeight="1">
      <c r="B908" s="95"/>
      <c r="C908" s="9"/>
      <c r="D908" s="9"/>
      <c r="E908" s="12"/>
      <c r="F908" s="97"/>
    </row>
    <row r="909" spans="2:6" ht="13.5" customHeight="1">
      <c r="B909" s="23"/>
      <c r="C909" s="17"/>
      <c r="D909" s="17"/>
      <c r="E909" s="114" t="s">
        <v>240</v>
      </c>
      <c r="F909" s="22"/>
    </row>
    <row r="910" spans="2:6" ht="13.5" customHeight="1">
      <c r="B910" s="115">
        <v>14</v>
      </c>
      <c r="C910" s="13">
        <v>441</v>
      </c>
      <c r="D910" s="17"/>
      <c r="E910" s="13" t="s">
        <v>125</v>
      </c>
      <c r="F910" s="15">
        <f>SUM(F911:F915)</f>
        <v>2133260.55</v>
      </c>
    </row>
    <row r="911" spans="2:6" ht="13.5" customHeight="1">
      <c r="B911" s="23"/>
      <c r="C911" s="13"/>
      <c r="D911" s="17" t="s">
        <v>41</v>
      </c>
      <c r="E911" s="12" t="s">
        <v>297</v>
      </c>
      <c r="F911" s="18">
        <v>480000</v>
      </c>
    </row>
    <row r="912" spans="2:6" ht="13.5" customHeight="1">
      <c r="B912" s="23"/>
      <c r="C912" s="13"/>
      <c r="D912" s="17" t="s">
        <v>41</v>
      </c>
      <c r="E912" s="12" t="s">
        <v>298</v>
      </c>
      <c r="F912" s="18">
        <v>240000</v>
      </c>
    </row>
    <row r="913" spans="2:6" ht="13.5" customHeight="1">
      <c r="B913" s="23"/>
      <c r="C913" s="13"/>
      <c r="D913" s="17" t="s">
        <v>41</v>
      </c>
      <c r="E913" s="12" t="s">
        <v>299</v>
      </c>
      <c r="F913" s="18">
        <v>210000</v>
      </c>
    </row>
    <row r="914" spans="2:6" ht="13.5" customHeight="1">
      <c r="B914" s="23"/>
      <c r="C914" s="13"/>
      <c r="D914" s="17" t="s">
        <v>41</v>
      </c>
      <c r="E914" s="12" t="s">
        <v>252</v>
      </c>
      <c r="F914" s="18">
        <v>120000</v>
      </c>
    </row>
    <row r="915" spans="2:6" ht="13.5" customHeight="1">
      <c r="B915" s="23"/>
      <c r="C915" s="13"/>
      <c r="D915" s="17" t="s">
        <v>41</v>
      </c>
      <c r="E915" s="12" t="s">
        <v>300</v>
      </c>
      <c r="F915" s="18">
        <v>1083260.55</v>
      </c>
    </row>
    <row r="916" spans="2:6" ht="13.5" customHeight="1">
      <c r="B916" s="23"/>
      <c r="C916" s="13">
        <v>441</v>
      </c>
      <c r="D916" s="17"/>
      <c r="E916" s="11" t="s">
        <v>238</v>
      </c>
      <c r="F916" s="15">
        <f>F917</f>
        <v>90000</v>
      </c>
    </row>
    <row r="917" spans="2:6" ht="13.5" customHeight="1">
      <c r="B917" s="23"/>
      <c r="C917" s="13"/>
      <c r="D917" s="17" t="s">
        <v>239</v>
      </c>
      <c r="E917" s="12" t="s">
        <v>238</v>
      </c>
      <c r="F917" s="18">
        <v>90000</v>
      </c>
    </row>
    <row r="918" spans="2:6" ht="13.5" customHeight="1">
      <c r="B918" s="21" t="s">
        <v>48</v>
      </c>
      <c r="C918" s="13">
        <v>441</v>
      </c>
      <c r="D918" s="17"/>
      <c r="E918" s="13" t="s">
        <v>126</v>
      </c>
      <c r="F918" s="15">
        <f>F919</f>
        <v>15000</v>
      </c>
    </row>
    <row r="919" spans="2:6" ht="13.5" customHeight="1">
      <c r="B919" s="50"/>
      <c r="C919" s="13"/>
      <c r="D919" s="17" t="s">
        <v>42</v>
      </c>
      <c r="E919" s="16" t="s">
        <v>126</v>
      </c>
      <c r="F919" s="18">
        <v>15000</v>
      </c>
    </row>
    <row r="920" spans="2:6" ht="13.5" customHeight="1" thickBot="1">
      <c r="B920" s="50"/>
      <c r="C920" s="35"/>
      <c r="D920" s="68"/>
      <c r="E920" s="20"/>
      <c r="F920" s="51"/>
    </row>
    <row r="921" spans="2:6" ht="13.5" customHeight="1" thickBot="1">
      <c r="B921" s="170"/>
      <c r="C921" s="171"/>
      <c r="D921" s="174"/>
      <c r="E921" s="47" t="s">
        <v>80</v>
      </c>
      <c r="F921" s="101">
        <f>F910+F916+F918</f>
        <v>2238260.55</v>
      </c>
    </row>
    <row r="922" spans="2:6" ht="13.5" customHeight="1">
      <c r="B922" s="49"/>
      <c r="C922" s="49"/>
      <c r="D922" s="49"/>
      <c r="E922" s="46"/>
      <c r="F922" s="25"/>
    </row>
    <row r="923" spans="2:6" ht="13.5" customHeight="1" thickBot="1">
      <c r="B923" s="49"/>
      <c r="C923" s="49"/>
      <c r="D923" s="49"/>
      <c r="E923" s="46"/>
      <c r="F923" s="25"/>
    </row>
    <row r="924" spans="2:6" ht="13.5" customHeight="1" thickBot="1">
      <c r="B924" s="170"/>
      <c r="C924" s="171"/>
      <c r="D924" s="171"/>
      <c r="E924" s="103" t="s">
        <v>81</v>
      </c>
      <c r="F924" s="48">
        <f>SUM(F921+F895)</f>
        <v>7050000</v>
      </c>
    </row>
    <row r="925" spans="2:5" ht="13.5" customHeight="1">
      <c r="B925" s="49"/>
      <c r="C925" s="49"/>
      <c r="D925" s="49"/>
      <c r="E925" s="46"/>
    </row>
    <row r="926" spans="2:5" ht="13.5" customHeight="1">
      <c r="B926" s="49"/>
      <c r="C926" s="49"/>
      <c r="D926" s="49"/>
      <c r="E926" s="46"/>
    </row>
    <row r="927" spans="2:5" ht="13.5" customHeight="1">
      <c r="B927" s="49"/>
      <c r="C927" s="49"/>
      <c r="D927" s="49"/>
      <c r="E927" s="46"/>
    </row>
    <row r="928" spans="2:5" ht="13.5" customHeight="1">
      <c r="B928" s="49"/>
      <c r="C928" s="49"/>
      <c r="D928" s="49"/>
      <c r="E928" s="46"/>
    </row>
    <row r="929" spans="2:5" ht="13.5" customHeight="1">
      <c r="B929" s="49"/>
      <c r="C929" s="49"/>
      <c r="D929" s="49"/>
      <c r="E929" s="46"/>
    </row>
    <row r="930" spans="2:5" ht="13.5" customHeight="1">
      <c r="B930" s="49"/>
      <c r="C930" s="49"/>
      <c r="D930" s="49"/>
      <c r="E930" s="46"/>
    </row>
    <row r="931" spans="2:5" ht="13.5" customHeight="1">
      <c r="B931" s="1"/>
      <c r="C931" s="19"/>
      <c r="D931" s="19"/>
      <c r="E931" s="24"/>
    </row>
    <row r="932" spans="2:5" ht="13.5" customHeight="1">
      <c r="B932" s="118" t="s">
        <v>74</v>
      </c>
      <c r="C932" s="119"/>
      <c r="D932" s="118"/>
      <c r="E932" s="39"/>
    </row>
    <row r="933" spans="2:5" ht="13.5" customHeight="1">
      <c r="B933" s="27"/>
      <c r="D933" s="27"/>
      <c r="E933" s="39"/>
    </row>
    <row r="934" spans="2:5" ht="13.5" customHeight="1">
      <c r="B934" s="27"/>
      <c r="D934" s="27"/>
      <c r="E934" s="39"/>
    </row>
    <row r="935" spans="2:5" ht="13.5" customHeight="1">
      <c r="B935" s="27"/>
      <c r="D935" s="27"/>
      <c r="E935" s="39"/>
    </row>
    <row r="936" spans="2:4" ht="13.5" customHeight="1">
      <c r="B936" s="1"/>
      <c r="C936" s="27"/>
      <c r="D936" s="27" t="s">
        <v>261</v>
      </c>
    </row>
    <row r="937" spans="2:5" ht="13.5" customHeight="1">
      <c r="B937" s="1"/>
      <c r="C937" s="27"/>
      <c r="D937" s="27"/>
      <c r="E937" s="27"/>
    </row>
    <row r="938" spans="1:6" ht="13.5" customHeight="1">
      <c r="A938" s="172" t="s">
        <v>214</v>
      </c>
      <c r="B938" s="172"/>
      <c r="C938" s="172"/>
      <c r="D938" s="172"/>
      <c r="E938" s="172"/>
      <c r="F938" s="172"/>
    </row>
    <row r="939" spans="2:5" ht="13.5" customHeight="1">
      <c r="B939" s="40"/>
      <c r="D939" s="27"/>
      <c r="E939" s="39"/>
    </row>
    <row r="940" spans="2:5" ht="13.5" customHeight="1">
      <c r="B940" s="40"/>
      <c r="D940" s="27"/>
      <c r="E940" s="39"/>
    </row>
    <row r="941" spans="2:5" ht="13.5" customHeight="1">
      <c r="B941" s="40"/>
      <c r="D941" s="27"/>
      <c r="E941" s="39"/>
    </row>
    <row r="942" spans="2:5" ht="13.5" customHeight="1">
      <c r="B942" s="40"/>
      <c r="D942" s="27"/>
      <c r="E942" s="39"/>
    </row>
    <row r="943" spans="2:5" ht="13.5" customHeight="1">
      <c r="B943" s="1"/>
      <c r="C943" s="27"/>
      <c r="D943" s="27"/>
      <c r="E943" s="39"/>
    </row>
    <row r="944" spans="2:5" ht="13.5" customHeight="1">
      <c r="B944" s="1"/>
      <c r="C944" s="27"/>
      <c r="D944" s="27"/>
      <c r="E944" s="39"/>
    </row>
    <row r="945" spans="1:6" ht="13.5" customHeight="1">
      <c r="A945" s="60"/>
      <c r="B945" s="63"/>
      <c r="C945" s="60"/>
      <c r="D945" s="173" t="s">
        <v>215</v>
      </c>
      <c r="E945" s="173"/>
      <c r="F945" s="60"/>
    </row>
    <row r="946" spans="2:5" ht="13.5" customHeight="1">
      <c r="B946" s="1"/>
      <c r="D946"/>
      <c r="E946" s="39"/>
    </row>
    <row r="947" spans="2:5" ht="13.5" customHeight="1">
      <c r="B947" s="1"/>
      <c r="C947" s="90"/>
      <c r="D947" s="90"/>
      <c r="E947" s="90"/>
    </row>
    <row r="948" spans="2:6" ht="13.5" customHeight="1">
      <c r="B948" s="1"/>
      <c r="C948" s="104"/>
      <c r="D948" s="104"/>
      <c r="E948" s="104"/>
      <c r="F948" s="43"/>
    </row>
    <row r="949" spans="2:6" ht="13.5" customHeight="1">
      <c r="B949" s="27" t="s">
        <v>216</v>
      </c>
      <c r="D949" s="27"/>
      <c r="E949" s="116" t="s">
        <v>241</v>
      </c>
      <c r="F949" s="117"/>
    </row>
    <row r="950" spans="2:6" ht="13.5" customHeight="1">
      <c r="B950" s="27" t="s">
        <v>303</v>
      </c>
      <c r="D950" s="27"/>
      <c r="E950" s="104" t="s">
        <v>242</v>
      </c>
      <c r="F950" s="105"/>
    </row>
    <row r="951" spans="2:5" ht="13.5" customHeight="1">
      <c r="B951" s="1"/>
      <c r="C951" s="19"/>
      <c r="D951" s="66"/>
      <c r="E951" s="27"/>
    </row>
    <row r="952" spans="2:5" ht="13.5" customHeight="1">
      <c r="B952" s="1"/>
      <c r="C952" s="2"/>
      <c r="D952" s="106"/>
      <c r="E952" s="102"/>
    </row>
    <row r="953" ht="13.5" customHeight="1"/>
    <row r="954" ht="13.5" customHeight="1"/>
    <row r="955" ht="13.5" customHeight="1"/>
    <row r="956" ht="13.5" customHeight="1"/>
    <row r="957" ht="13.5" customHeight="1"/>
  </sheetData>
  <sheetProtection/>
  <mergeCells count="32">
    <mergeCell ref="B753:E753"/>
    <mergeCell ref="B782:E782"/>
    <mergeCell ref="B924:D924"/>
    <mergeCell ref="A938:F938"/>
    <mergeCell ref="D945:E945"/>
    <mergeCell ref="B811:E811"/>
    <mergeCell ref="B842:E842"/>
    <mergeCell ref="B872:E872"/>
    <mergeCell ref="B895:D895"/>
    <mergeCell ref="B921:D921"/>
    <mergeCell ref="B722:E722"/>
    <mergeCell ref="B512:E512"/>
    <mergeCell ref="B542:E542"/>
    <mergeCell ref="B572:F572"/>
    <mergeCell ref="B602:E602"/>
    <mergeCell ref="B690:E690"/>
    <mergeCell ref="B337:E337"/>
    <mergeCell ref="B422:E422"/>
    <mergeCell ref="B388:E388"/>
    <mergeCell ref="B482:F482"/>
    <mergeCell ref="B634:E634"/>
    <mergeCell ref="B662:E662"/>
    <mergeCell ref="A14:F14"/>
    <mergeCell ref="A15:F15"/>
    <mergeCell ref="A21:C21"/>
    <mergeCell ref="C31:E31"/>
    <mergeCell ref="A230:D230"/>
    <mergeCell ref="B363:E363"/>
    <mergeCell ref="C64:E64"/>
    <mergeCell ref="C119:E119"/>
    <mergeCell ref="B252:E252"/>
    <mergeCell ref="B304:E304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  <headerFooter scaleWithDoc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:E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meca</cp:lastModifiedBy>
  <cp:lastPrinted>2015-11-30T01:00:51Z</cp:lastPrinted>
  <dcterms:created xsi:type="dcterms:W3CDTF">2008-12-23T07:37:09Z</dcterms:created>
  <dcterms:modified xsi:type="dcterms:W3CDTF">2015-11-30T01:22:05Z</dcterms:modified>
  <cp:category/>
  <cp:version/>
  <cp:contentType/>
  <cp:contentStatus/>
</cp:coreProperties>
</file>